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NALISI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AA8" i="1" l="1"/>
  <c r="AB8" i="1"/>
  <c r="AB96" i="1"/>
  <c r="V91" i="1"/>
  <c r="U93" i="1"/>
  <c r="V93" i="1"/>
  <c r="U86" i="1"/>
  <c r="V86" i="1"/>
  <c r="U72" i="1"/>
  <c r="V72" i="1"/>
  <c r="U52" i="1"/>
  <c r="V52" i="1"/>
  <c r="U25" i="1"/>
  <c r="V25" i="1"/>
  <c r="AB10" i="1"/>
  <c r="V14" i="1"/>
  <c r="U14" i="1"/>
  <c r="AB92" i="1"/>
  <c r="AB84" i="1"/>
  <c r="AB83" i="1"/>
  <c r="AB82" i="1"/>
  <c r="AB81" i="1"/>
  <c r="AB68" i="1"/>
  <c r="AB67" i="1"/>
  <c r="AB65" i="1"/>
  <c r="AB64" i="1"/>
  <c r="AB62" i="1"/>
  <c r="AB61" i="1"/>
  <c r="AB60" i="1"/>
  <c r="AB59" i="1"/>
  <c r="AB58" i="1"/>
  <c r="AB57" i="1"/>
  <c r="AB56" i="1"/>
  <c r="AB51" i="1"/>
  <c r="AB50" i="1"/>
  <c r="AB49" i="1"/>
  <c r="AB48" i="1"/>
  <c r="AB47" i="1"/>
  <c r="AB46" i="1"/>
  <c r="AB45" i="1"/>
  <c r="AB44" i="1"/>
  <c r="AB41" i="1"/>
  <c r="AB40" i="1"/>
  <c r="AB39" i="1"/>
  <c r="AB38" i="1"/>
  <c r="AB37" i="1"/>
  <c r="AB36" i="1"/>
  <c r="AB35" i="1"/>
  <c r="AB34" i="1"/>
  <c r="AB33" i="1"/>
  <c r="AB32" i="1"/>
  <c r="AB31" i="1"/>
  <c r="AB29" i="1"/>
  <c r="AB24" i="1"/>
  <c r="AB23" i="1"/>
  <c r="AB22" i="1"/>
  <c r="AB21" i="1"/>
  <c r="AB20" i="1"/>
  <c r="AB19" i="1"/>
  <c r="AB18" i="1"/>
  <c r="AB17" i="1"/>
  <c r="AB13" i="1"/>
  <c r="AB12" i="1"/>
  <c r="AB11" i="1"/>
  <c r="AB7" i="1"/>
  <c r="Z91" i="1"/>
  <c r="Z93" i="1"/>
  <c r="Z86" i="1"/>
  <c r="Z72" i="1"/>
  <c r="Z52" i="1"/>
  <c r="Z25" i="1"/>
  <c r="Z14" i="1"/>
  <c r="X91" i="1"/>
  <c r="X93" i="1"/>
  <c r="X86" i="1"/>
  <c r="X72" i="1"/>
  <c r="X52" i="1"/>
  <c r="X25" i="1"/>
  <c r="X14" i="1"/>
  <c r="U88" i="1" l="1"/>
  <c r="U97" i="1" s="1"/>
  <c r="Z88" i="1"/>
  <c r="Z97" i="1" s="1"/>
  <c r="V88" i="1"/>
  <c r="V97" i="1" s="1"/>
  <c r="X88" i="1"/>
  <c r="X97" i="1" s="1"/>
  <c r="AA92" i="1" l="1"/>
  <c r="AA91" i="1"/>
  <c r="AA85" i="1"/>
  <c r="AA84" i="1"/>
  <c r="AA83" i="1"/>
  <c r="AA82" i="1"/>
  <c r="AA81" i="1"/>
  <c r="AA79" i="1"/>
  <c r="AA78" i="1"/>
  <c r="AA77" i="1"/>
  <c r="AA76" i="1"/>
  <c r="AA71" i="1"/>
  <c r="AA70" i="1"/>
  <c r="AA69" i="1"/>
  <c r="AA68" i="1"/>
  <c r="AA67" i="1"/>
  <c r="AA66" i="1"/>
  <c r="AA65" i="1"/>
  <c r="AA64" i="1"/>
  <c r="AA62" i="1"/>
  <c r="AA61" i="1"/>
  <c r="AA60" i="1"/>
  <c r="AA59" i="1"/>
  <c r="AA58" i="1"/>
  <c r="AA57" i="1"/>
  <c r="AA56" i="1"/>
  <c r="AA51" i="1"/>
  <c r="AA50" i="1"/>
  <c r="AA49" i="1"/>
  <c r="AA48" i="1"/>
  <c r="AA47" i="1"/>
  <c r="AA46" i="1"/>
  <c r="AA45" i="1"/>
  <c r="AA44" i="1"/>
  <c r="AA43" i="1"/>
  <c r="AA41" i="1"/>
  <c r="AA40" i="1"/>
  <c r="AA39" i="1"/>
  <c r="AA38" i="1"/>
  <c r="AA37" i="1"/>
  <c r="AA36" i="1"/>
  <c r="AA35" i="1"/>
  <c r="AA34" i="1"/>
  <c r="AA33" i="1"/>
  <c r="AA32" i="1"/>
  <c r="AA31" i="1"/>
  <c r="AA29" i="1"/>
  <c r="AA24" i="1"/>
  <c r="AA23" i="1"/>
  <c r="AA22" i="1"/>
  <c r="AA21" i="1"/>
  <c r="AA20" i="1"/>
  <c r="AA19" i="1"/>
  <c r="AA18" i="1"/>
  <c r="AA17" i="1"/>
  <c r="AA13" i="1"/>
  <c r="AA12" i="1"/>
  <c r="AA11" i="1"/>
  <c r="AA10" i="1"/>
  <c r="AA7" i="1"/>
  <c r="AB6" i="1" l="1"/>
  <c r="AA6" i="1"/>
  <c r="T93" i="1" l="1"/>
  <c r="S93" i="1"/>
  <c r="T86" i="1"/>
  <c r="S86" i="1"/>
  <c r="S72" i="1"/>
  <c r="T72" i="1"/>
  <c r="T52" i="1"/>
  <c r="S52" i="1"/>
  <c r="T25" i="1"/>
  <c r="S25" i="1"/>
  <c r="T14" i="1"/>
  <c r="S14" i="1"/>
  <c r="S88" i="1" l="1"/>
  <c r="S97" i="1" s="1"/>
  <c r="T88" i="1"/>
  <c r="T97" i="1" s="1"/>
  <c r="AA14" i="1" l="1"/>
  <c r="A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AA25" i="1"/>
  <c r="C25" i="1"/>
  <c r="D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AA52" i="1"/>
  <c r="D43" i="1"/>
  <c r="F43" i="1"/>
  <c r="C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D66" i="1"/>
  <c r="AB66" i="1" s="1"/>
  <c r="AA72" i="1"/>
  <c r="D69" i="1"/>
  <c r="AB69" i="1" s="1"/>
  <c r="D70" i="1"/>
  <c r="AB70" i="1" s="1"/>
  <c r="D71" i="1"/>
  <c r="AB71" i="1" s="1"/>
  <c r="C72" i="1"/>
  <c r="E72" i="1"/>
  <c r="F72" i="1"/>
  <c r="F88" i="1" s="1"/>
  <c r="G72" i="1"/>
  <c r="H72" i="1"/>
  <c r="I72" i="1"/>
  <c r="J72" i="1"/>
  <c r="K72" i="1"/>
  <c r="L72" i="1"/>
  <c r="M72" i="1"/>
  <c r="N72" i="1"/>
  <c r="O72" i="1"/>
  <c r="P72" i="1"/>
  <c r="Q72" i="1"/>
  <c r="R72" i="1"/>
  <c r="D76" i="1"/>
  <c r="H76" i="1"/>
  <c r="L76" i="1"/>
  <c r="D77" i="1"/>
  <c r="H77" i="1"/>
  <c r="L77" i="1"/>
  <c r="D78" i="1"/>
  <c r="H78" i="1"/>
  <c r="L78" i="1"/>
  <c r="D79" i="1"/>
  <c r="H79" i="1"/>
  <c r="L79" i="1"/>
  <c r="C86" i="1"/>
  <c r="E86" i="1"/>
  <c r="F86" i="1"/>
  <c r="G86" i="1"/>
  <c r="I86" i="1"/>
  <c r="J86" i="1"/>
  <c r="K86" i="1"/>
  <c r="K88" i="1" s="1"/>
  <c r="M86" i="1"/>
  <c r="N86" i="1"/>
  <c r="O86" i="1"/>
  <c r="P86" i="1"/>
  <c r="Q86" i="1"/>
  <c r="R86" i="1"/>
  <c r="F91" i="1"/>
  <c r="AB91" i="1" s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AA93" i="1"/>
  <c r="AB77" i="1" l="1"/>
  <c r="AB43" i="1"/>
  <c r="AB52" i="1" s="1"/>
  <c r="AB78" i="1"/>
  <c r="AB79" i="1"/>
  <c r="AB76" i="1"/>
  <c r="E88" i="1"/>
  <c r="E97" i="1" s="1"/>
  <c r="D52" i="1"/>
  <c r="AB93" i="1"/>
  <c r="M88" i="1"/>
  <c r="M97" i="1" s="1"/>
  <c r="I88" i="1"/>
  <c r="I97" i="1" s="1"/>
  <c r="Q88" i="1"/>
  <c r="Q97" i="1" s="1"/>
  <c r="N88" i="1"/>
  <c r="N97" i="1" s="1"/>
  <c r="R88" i="1"/>
  <c r="R97" i="1" s="1"/>
  <c r="J88" i="1"/>
  <c r="J97" i="1" s="1"/>
  <c r="P88" i="1"/>
  <c r="P97" i="1" s="1"/>
  <c r="D86" i="1"/>
  <c r="C88" i="1"/>
  <c r="C97" i="1" s="1"/>
  <c r="F97" i="1"/>
  <c r="G88" i="1"/>
  <c r="G97" i="1" s="1"/>
  <c r="K97" i="1"/>
  <c r="O88" i="1"/>
  <c r="O97" i="1" s="1"/>
  <c r="AA86" i="1"/>
  <c r="AA88" i="1" s="1"/>
  <c r="AA97" i="1" s="1"/>
  <c r="AB72" i="1"/>
  <c r="AB25" i="1"/>
  <c r="H86" i="1"/>
  <c r="H88" i="1" s="1"/>
  <c r="H97" i="1" s="1"/>
  <c r="D72" i="1"/>
  <c r="L86" i="1"/>
  <c r="L88" i="1" s="1"/>
  <c r="L97" i="1" s="1"/>
  <c r="D88" i="1" l="1"/>
  <c r="D97" i="1" s="1"/>
  <c r="AB86" i="1"/>
  <c r="AB88" i="1" s="1"/>
  <c r="AB97" i="1" s="1"/>
</calcChain>
</file>

<file path=xl/sharedStrings.xml><?xml version="1.0" encoding="utf-8"?>
<sst xmlns="http://schemas.openxmlformats.org/spreadsheetml/2006/main" count="117" uniqueCount="117">
  <si>
    <t xml:space="preserve">ELABORO: DIRECCION DE INGRESOS </t>
  </si>
  <si>
    <t>GRAN TOTAL</t>
  </si>
  <si>
    <t>TOTAL DE PARTICIPACIONES, APORTACIONES, TRANSFERENCIAS, ETC.</t>
  </si>
  <si>
    <t>CONVENIOS</t>
  </si>
  <si>
    <t>PARTICIPACIONES</t>
  </si>
  <si>
    <t>PARTICIPACIONES, APORTACIONES, TRANSF., ASIGNACIONES, SUBSIDIOS Y OTRAS AYUDAS</t>
  </si>
  <si>
    <t>TOTAL DE INGRESOS PROPIOS DEL MUNICIPIO</t>
  </si>
  <si>
    <t>TOTAL DE APROVECHAMIENTOS DE TIPO CORRIENTE</t>
  </si>
  <si>
    <t>DEVOLUCIONES DE OTROS APROVECHAMIENTOS</t>
  </si>
  <si>
    <t>RETENCIONES CUOTAS DE SERVICIO MEDICO NO APLICADAS</t>
  </si>
  <si>
    <t>TRASPASO DE I.S.P.T. A APROVECHAMIENTOS</t>
  </si>
  <si>
    <t>POR TRANSFERENCIAS</t>
  </si>
  <si>
    <t>SANCIONES ADMINISTRATIVAS Y FISCALES</t>
  </si>
  <si>
    <t>OTROS APROVECHAMIENTOS</t>
  </si>
  <si>
    <t>DEVOLUCIONES DE ACCESORIOS DE APROVECHAMIENTOS</t>
  </si>
  <si>
    <t>ACCESORIOS DE APROVECHAMIENTOS</t>
  </si>
  <si>
    <t>DONATIVOS EN ESPECIE</t>
  </si>
  <si>
    <t>DONATIVOS EFECTIVO</t>
  </si>
  <si>
    <t>APROVECHAMIENTOS POR APORTACIONES Y COOPERACIONES</t>
  </si>
  <si>
    <t>APROVECHAMIENTOS DE TIPO CORRIENTE</t>
  </si>
  <si>
    <t>TOTAL DE PRODUCTOS DE TIPO CORRIENTE</t>
  </si>
  <si>
    <t>DEVOLUCIONES OTROS PRODUCTOS QUE GENERAN INGRESOS</t>
  </si>
  <si>
    <t>DIVIDENDOS DE POLIZA CASA-HABITACION</t>
  </si>
  <si>
    <t>AVISO PARA VARIAR TOTAL O PARCIALMENTE EL USO DEL AGUA PARA PAGO CONAGUA</t>
  </si>
  <si>
    <t>DIVIDENDOS SIMAS-AGSAL</t>
  </si>
  <si>
    <t>ASIG. DE REC. DE AGUAS SUBTERRANEAS Y SUP PARA PAGO CONAGUA</t>
  </si>
  <si>
    <t>RECUPERACION POR BAJA SINIESTRALIDAD DE SEGUROS</t>
  </si>
  <si>
    <t>RECUPERACION POR DISTRIBUCION DE LIBROS</t>
  </si>
  <si>
    <t>PRODUCTOS FINANCIEROS</t>
  </si>
  <si>
    <t>OTROS PRODUCTOS QUE GENERAN INGRESOS CORRIENTES</t>
  </si>
  <si>
    <t>ACCESORIOS DE PRODUCTOS</t>
  </si>
  <si>
    <t>DEVOLUCIONES DE PRODUCTOS DERIVADOS DEL USO DE APROVECHAMIENTO DE BIENES</t>
  </si>
  <si>
    <t>OTROS PRODUCTOS</t>
  </si>
  <si>
    <t>VENTA DE BASES PARA LICITACION PUBLICA</t>
  </si>
  <si>
    <t>ENAJENACION Y EXPLOTACION BIENES DOMINIO PRIVADO.</t>
  </si>
  <si>
    <t>ARRENDAMIENTO EN MERCADOS MUNICIPALES</t>
  </si>
  <si>
    <t>VENTA O ARRENDAMIENTO LOTES Y GAVETAS PANTEONES MUNICIPALES</t>
  </si>
  <si>
    <t>PROD. DERIV. DEL USO Y APROV. DE BIENES NO SUJETOS A REG. DE DOM. PUB.</t>
  </si>
  <si>
    <t>PRODUCTOS DE TIPO CORRIENTE</t>
  </si>
  <si>
    <t>TOTAL DE DERECHOS</t>
  </si>
  <si>
    <t>ACCESORIOS DE DERECHOS</t>
  </si>
  <si>
    <t>DEVOLUCIONES DE OTROS DERECHOS</t>
  </si>
  <si>
    <t>DERECHOS POR OCUPACION DE VIAS PÚBLICAS</t>
  </si>
  <si>
    <t>SERVICIOS USO PENSIONES MUNICIPALES</t>
  </si>
  <si>
    <t>SERVICIOS DE ECOLOGIA</t>
  </si>
  <si>
    <t>PERMISOS Y LICENCIAS PARA COLOCACION Y USO DE ANUNCIOS Y CARTELES PUBLICITARIOS</t>
  </si>
  <si>
    <t>LICENCIA PARA ESTABLECIMIENTOS QUE EXPENDEN BEBIDAS ALCOHOLICAS</t>
  </si>
  <si>
    <t>DERECHOS DE EXPEDICION DE LICENCIAS PARA CONSTRUCCION</t>
  </si>
  <si>
    <t>SERVICIO DE ARRASTRE Y ALMACENAJE</t>
  </si>
  <si>
    <t>OTROS DERECHOS</t>
  </si>
  <si>
    <t>DEVOLUCION DERECHOS POR PRESTACION DE SERVICIOS</t>
  </si>
  <si>
    <t>SERVICIO DE REVISION MECANICA Y VERIFICACION VEHICULAR</t>
  </si>
  <si>
    <t>SERVICIO DE SANEAMIENTO DE AGUAS RESIDUALES</t>
  </si>
  <si>
    <t>SERVICIOS DE CERTIFICACIONES Y LEGALIZACIONES</t>
  </si>
  <si>
    <t>SERVICIOS CATASTRALES</t>
  </si>
  <si>
    <t>SERVICIO DE PREVISION SOCIAL</t>
  </si>
  <si>
    <t>SERVICIO DE TRANSITO</t>
  </si>
  <si>
    <t>SERVICIO DE PANTEONES</t>
  </si>
  <si>
    <t>SERVICIO DE SEGURIDAD PUBLICA</t>
  </si>
  <si>
    <t>SERVICIO DE RECOLECCION DE BASURA</t>
  </si>
  <si>
    <t>SERVICIOS DEL RASTRO MUNICIPAL</t>
  </si>
  <si>
    <t>DERECHOS POR PRESTACION DE SERVICIOS</t>
  </si>
  <si>
    <t>USO Y SERVICIOS EN MERCADOS MUNICIPALES</t>
  </si>
  <si>
    <t>DERECHOS POR EL USO, GOCE, APROV. O EXPLOTACION DE BIENES DEL DOMINIO PUB.</t>
  </si>
  <si>
    <t>DERECHOS</t>
  </si>
  <si>
    <t>TOTAL DE CONTR. DE MEJORA POR OBRAS PUBLICAS</t>
  </si>
  <si>
    <t>DEVOLUCION DE CONTRIBUCIONES DE MEJORA POR OBRAS PUBLICAS</t>
  </si>
  <si>
    <t>RECONSTRUCCION MERCADO NUEVO SALTILLO</t>
  </si>
  <si>
    <t>CONTRIBUCIONES POR RESPONSABILIDAD OBJETIVA</t>
  </si>
  <si>
    <t>DESARROLLO INTEGRAL DE LA FAMILIA</t>
  </si>
  <si>
    <t>PROTECCION CIVIL</t>
  </si>
  <si>
    <t>EQUIPAMIENTO Y MANTENIMIENTO DE CUERPO DE BOMBEROS</t>
  </si>
  <si>
    <t>CENTRO HISTORICO</t>
  </si>
  <si>
    <t>DAÑOS EUMEX</t>
  </si>
  <si>
    <t>CONTRIBUCIONES DE MEJORA POR OBRAS PUBLICAS</t>
  </si>
  <si>
    <t>TOTAL DE IMPUESTOS</t>
  </si>
  <si>
    <t>DEVOLUCION DE ACCESORIOS DE IMPUESTOS</t>
  </si>
  <si>
    <t xml:space="preserve">ACCESORIOS DE IMPUESTOS </t>
  </si>
  <si>
    <t>IMPUESTOS SOBRE ESPECTACULOS Y DIVERSIONES PUBLICAS</t>
  </si>
  <si>
    <t>IMPUESTO SOBRE ACTIVIDADES MERCANTILES</t>
  </si>
  <si>
    <t>OTROS IMPUESTOS</t>
  </si>
  <si>
    <t>DEVOLUCION DE IMPUESTOS SOBRE EL PATRIMONIO</t>
  </si>
  <si>
    <t>IMPUESTO SOBRE ADQUISICION DE INMUEBLES</t>
  </si>
  <si>
    <t>PREDIAL</t>
  </si>
  <si>
    <t>IMPUESTOS SOBRE EL PATRIMONIO</t>
  </si>
  <si>
    <t>IMPUESTOS</t>
  </si>
  <si>
    <t>ACUMULADO 2016 REAL</t>
  </si>
  <si>
    <t>ACUMULADO 2016 PLAN</t>
  </si>
  <si>
    <t>AGOSTO 2016 REAL</t>
  </si>
  <si>
    <t>AGOSTO 2016 PLAN</t>
  </si>
  <si>
    <t>JULIO 2016 REAL</t>
  </si>
  <si>
    <t>JULIO 2016 PLAN</t>
  </si>
  <si>
    <t>JUNIO 2016 REAL</t>
  </si>
  <si>
    <t>JUNIO 2016 PLAN</t>
  </si>
  <si>
    <t>MAYO 2016 REAL</t>
  </si>
  <si>
    <t>MAYO 2016 PLAN</t>
  </si>
  <si>
    <t>ABRIL 2016 REAL</t>
  </si>
  <si>
    <t>ABRIL 2016 PLAN</t>
  </si>
  <si>
    <t>MARZO 2016 REAL</t>
  </si>
  <si>
    <t>MARZO 2016 PLAN</t>
  </si>
  <si>
    <t>FEBRERO 2016 REAL</t>
  </si>
  <si>
    <t>FEBRERO 2016 PLAN</t>
  </si>
  <si>
    <t>ENERO 2016 REAL</t>
  </si>
  <si>
    <t>ENERO 2016 PLAN</t>
  </si>
  <si>
    <t>CONCEPTO</t>
  </si>
  <si>
    <t>SEPTIEMBRE 2016 PLAN</t>
  </si>
  <si>
    <t>SEPTIEMBRE 2016 REAL</t>
  </si>
  <si>
    <t>OCTUBRE 2016 PLAN</t>
  </si>
  <si>
    <t>OCTUBRE 2016 REAL</t>
  </si>
  <si>
    <t>NOVIEMBRE 2016 REAL</t>
  </si>
  <si>
    <t>DICIEMBRE 2016 PLAN</t>
  </si>
  <si>
    <t>DICIEMBRE 2016 REAL</t>
  </si>
  <si>
    <t>OTROS INGRESOS Y BENEFICIOS VARIOS</t>
  </si>
  <si>
    <t>ANALISIS MENSUAL DEL EJERCICIO PRESUPUESTAL DE LOS INGRESOS DE 01  ENERO AL 31 DE DICIEMBRE DE 2016</t>
  </si>
  <si>
    <t>NOVIEMBRE 2016 PLAN</t>
  </si>
  <si>
    <t>FECHA: ENERO DE 2017</t>
  </si>
  <si>
    <t>ALIMENTACION Y UTENCILIOS EN DONACION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</si>
</sst>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#,##0_ ;[Black]\(#,##0\)\ "/>
    <numFmt numFmtId="166" formatCode="#,##0_ ;[Red]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8"/>
      <color theme="1"/>
      <name val="Arial Black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3" fontId="3" fillId="0" borderId="0" xfId="0" applyNumberFormat="1" applyFont="1"/>
    <xf numFmtId="0" fontId="2" fillId="0" borderId="0" xfId="0" applyFont="1"/>
    <xf numFmtId="3" fontId="6" fillId="0" borderId="1" xfId="2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vertical="center"/>
    </xf>
    <xf numFmtId="3" fontId="6" fillId="0" borderId="2" xfId="2" applyNumberFormat="1" applyFont="1" applyFill="1" applyBorder="1"/>
    <xf numFmtId="3" fontId="6" fillId="0" borderId="0" xfId="2" applyNumberFormat="1" applyFont="1" applyFill="1" applyBorder="1"/>
    <xf numFmtId="0" fontId="8" fillId="0" borderId="0" xfId="0" applyFont="1" applyFill="1"/>
    <xf numFmtId="3" fontId="6" fillId="0" borderId="3" xfId="2" applyNumberFormat="1" applyFont="1" applyFill="1" applyBorder="1"/>
    <xf numFmtId="164" fontId="6" fillId="0" borderId="3" xfId="1" applyNumberFormat="1" applyFont="1" applyFill="1" applyBorder="1"/>
    <xf numFmtId="4" fontId="9" fillId="0" borderId="3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/>
    <xf numFmtId="3" fontId="8" fillId="0" borderId="0" xfId="2" applyNumberFormat="1" applyFont="1" applyFill="1"/>
    <xf numFmtId="4" fontId="10" fillId="0" borderId="0" xfId="0" applyNumberFormat="1" applyFont="1" applyFill="1"/>
    <xf numFmtId="3" fontId="6" fillId="0" borderId="0" xfId="2" applyNumberFormat="1" applyFont="1" applyFill="1"/>
    <xf numFmtId="4" fontId="7" fillId="0" borderId="0" xfId="0" applyNumberFormat="1" applyFont="1" applyFill="1"/>
    <xf numFmtId="3" fontId="8" fillId="0" borderId="0" xfId="0" applyNumberFormat="1" applyFont="1" applyFill="1"/>
    <xf numFmtId="4" fontId="7" fillId="0" borderId="3" xfId="0" applyNumberFormat="1" applyFont="1" applyBorder="1"/>
    <xf numFmtId="0" fontId="6" fillId="0" borderId="3" xfId="0" applyFont="1" applyFill="1" applyBorder="1" applyAlignment="1">
      <alignment horizontal="left" vertical="center"/>
    </xf>
    <xf numFmtId="164" fontId="11" fillId="0" borderId="3" xfId="1" applyNumberFormat="1" applyFont="1" applyBorder="1"/>
    <xf numFmtId="165" fontId="8" fillId="0" borderId="0" xfId="2" applyNumberFormat="1" applyFont="1" applyFill="1"/>
    <xf numFmtId="43" fontId="3" fillId="0" borderId="0" xfId="1" applyFont="1"/>
    <xf numFmtId="164" fontId="8" fillId="0" borderId="0" xfId="1" applyNumberFormat="1" applyFont="1" applyFill="1"/>
    <xf numFmtId="0" fontId="10" fillId="0" borderId="0" xfId="0" applyFont="1" applyFill="1"/>
    <xf numFmtId="0" fontId="7" fillId="0" borderId="0" xfId="0" applyFont="1" applyFill="1"/>
    <xf numFmtId="43" fontId="8" fillId="0" borderId="0" xfId="1" applyFont="1" applyFill="1"/>
    <xf numFmtId="4" fontId="9" fillId="0" borderId="3" xfId="0" applyNumberFormat="1" applyFont="1" applyFill="1" applyBorder="1" applyAlignment="1">
      <alignment horizontal="left" vertical="center"/>
    </xf>
    <xf numFmtId="165" fontId="3" fillId="0" borderId="0" xfId="1" applyNumberFormat="1" applyFont="1"/>
    <xf numFmtId="4" fontId="7" fillId="0" borderId="0" xfId="2" applyNumberFormat="1" applyFont="1" applyFill="1"/>
    <xf numFmtId="4" fontId="10" fillId="0" borderId="0" xfId="0" applyNumberFormat="1" applyFont="1"/>
    <xf numFmtId="49" fontId="12" fillId="0" borderId="4" xfId="2" applyNumberFormat="1" applyFont="1" applyFill="1" applyBorder="1" applyAlignment="1">
      <alignment horizontal="center" vertical="center" wrapText="1"/>
    </xf>
    <xf numFmtId="49" fontId="12" fillId="2" borderId="4" xfId="2" applyNumberFormat="1" applyFont="1" applyFill="1" applyBorder="1" applyAlignment="1">
      <alignment horizontal="center" vertical="center" wrapText="1"/>
    </xf>
    <xf numFmtId="164" fontId="12" fillId="2" borderId="4" xfId="2" applyNumberFormat="1" applyFont="1" applyFill="1" applyBorder="1" applyAlignment="1">
      <alignment horizontal="center" vertical="center" wrapText="1"/>
    </xf>
    <xf numFmtId="164" fontId="12" fillId="0" borderId="4" xfId="1" applyNumberFormat="1" applyFont="1" applyFill="1" applyBorder="1" applyAlignment="1">
      <alignment horizontal="center" vertical="center" wrapText="1"/>
    </xf>
    <xf numFmtId="0" fontId="13" fillId="0" borderId="0" xfId="0" applyFont="1"/>
    <xf numFmtId="166" fontId="8" fillId="0" borderId="0" xfId="1" applyNumberFormat="1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/>
    <xf numFmtId="165" fontId="3" fillId="0" borderId="0" xfId="0" applyNumberFormat="1" applyFont="1"/>
    <xf numFmtId="3" fontId="0" fillId="0" borderId="0" xfId="0" applyNumberFormat="1"/>
    <xf numFmtId="4" fontId="7" fillId="0" borderId="0" xfId="0" applyNumberFormat="1" applyFont="1" applyFill="1" applyBorder="1"/>
    <xf numFmtId="4" fontId="9" fillId="0" borderId="0" xfId="0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/>
    <xf numFmtId="0" fontId="14" fillId="0" borderId="0" xfId="0" applyFont="1" applyFill="1" applyAlignment="1">
      <alignment horizontal="left"/>
    </xf>
    <xf numFmtId="0" fontId="2" fillId="0" borderId="0" xfId="0" applyFont="1" applyBorder="1"/>
    <xf numFmtId="165" fontId="6" fillId="0" borderId="3" xfId="2" applyNumberFormat="1" applyFont="1" applyFill="1" applyBorder="1"/>
    <xf numFmtId="165" fontId="11" fillId="0" borderId="3" xfId="1" applyNumberFormat="1" applyFont="1" applyBorder="1"/>
    <xf numFmtId="165" fontId="8" fillId="0" borderId="0" xfId="0" applyNumberFormat="1" applyFont="1" applyFill="1"/>
    <xf numFmtId="165" fontId="6" fillId="0" borderId="0" xfId="2" applyNumberFormat="1" applyFont="1" applyFill="1"/>
    <xf numFmtId="165" fontId="6" fillId="0" borderId="0" xfId="2" applyNumberFormat="1" applyFont="1" applyFill="1" applyBorder="1"/>
    <xf numFmtId="165" fontId="8" fillId="0" borderId="0" xfId="2" applyNumberFormat="1" applyFont="1" applyFill="1" applyBorder="1"/>
    <xf numFmtId="165" fontId="6" fillId="0" borderId="1" xfId="2" applyNumberFormat="1" applyFont="1" applyFill="1" applyBorder="1" applyAlignment="1">
      <alignment vertical="center"/>
    </xf>
    <xf numFmtId="43" fontId="0" fillId="0" borderId="0" xfId="1" applyFont="1"/>
    <xf numFmtId="43" fontId="6" fillId="0" borderId="0" xfId="1" applyFont="1" applyFill="1" applyBorder="1"/>
    <xf numFmtId="4" fontId="12" fillId="0" borderId="6" xfId="0" applyNumberFormat="1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center" vertical="center"/>
    </xf>
  </cellXfs>
  <cellStyles count="4">
    <cellStyle name="Millares" xfId="1" builtinId="3"/>
    <cellStyle name="Millares 2" xfId="2"/>
    <cellStyle name="Millares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gresos\Documents\Hugo%20Martinez\Mis%20documentos\INGRESOS%202015\REPORTE%20DE%20INGRESOS%202015\12%20DICIEMBRE\INGRESOS%20DIARIO%20DICIEMBRE%20(Sema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LICACIONES"/>
      <sheetName val="31 DIC CONTABLE"/>
      <sheetName val="PARTICIP 01 DIC"/>
      <sheetName val="01 DIC"/>
      <sheetName val="INGRESOS 2014"/>
      <sheetName val="PLAN 2015"/>
      <sheetName val="INGRESOS 2015 "/>
      <sheetName val="PARTICIP 01 DIC (2)"/>
      <sheetName val="01 DIC (2)"/>
      <sheetName val="PARTICIP 27 DIC (3)"/>
      <sheetName val="27 DIC (3)"/>
      <sheetName val="DIC S-21-24"/>
      <sheetName val="ANEXO DETALLE"/>
      <sheetName val="Hoja1"/>
      <sheetName val="31 NOV CONTABLE ERICK"/>
    </sheetNames>
    <sheetDataSet>
      <sheetData sheetId="0"/>
      <sheetData sheetId="1"/>
      <sheetData sheetId="2"/>
      <sheetData sheetId="3"/>
      <sheetData sheetId="4"/>
      <sheetData sheetId="5"/>
      <sheetData sheetId="6">
        <row r="79">
          <cell r="N79"/>
        </row>
        <row r="82">
          <cell r="N82">
            <v>0</v>
          </cell>
        </row>
        <row r="83">
          <cell r="N83">
            <v>0</v>
          </cell>
        </row>
        <row r="84">
          <cell r="N84">
            <v>0</v>
          </cell>
        </row>
        <row r="90">
          <cell r="N90"/>
          <cell r="R90"/>
        </row>
        <row r="91">
          <cell r="N91"/>
          <cell r="R91"/>
        </row>
        <row r="93">
          <cell r="N93">
            <v>0</v>
          </cell>
          <cell r="R93"/>
        </row>
        <row r="94">
          <cell r="N94">
            <v>0</v>
          </cell>
          <cell r="R94"/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tabSelected="1" zoomScale="74" zoomScaleNormal="74" workbookViewId="0">
      <selection activeCell="L6" sqref="L6"/>
    </sheetView>
  </sheetViews>
  <sheetFormatPr baseColWidth="10" defaultRowHeight="15" x14ac:dyDescent="0.25"/>
  <cols>
    <col min="1" max="1" width="4.85546875" customWidth="1"/>
    <col min="2" max="2" width="67.140625" customWidth="1"/>
    <col min="3" max="3" width="15" customWidth="1"/>
    <col min="4" max="4" width="13.140625" customWidth="1"/>
    <col min="5" max="5" width="12.85546875" customWidth="1"/>
    <col min="6" max="6" width="14.85546875" style="2" customWidth="1"/>
    <col min="7" max="7" width="13.42578125" customWidth="1"/>
    <col min="8" max="9" width="13.140625" customWidth="1"/>
    <col min="10" max="10" width="14.140625" style="2" customWidth="1"/>
    <col min="11" max="11" width="13.5703125" style="41" customWidth="1"/>
    <col min="12" max="12" width="13.28515625" customWidth="1"/>
    <col min="13" max="13" width="14.140625" style="2" customWidth="1"/>
    <col min="14" max="14" width="14.28515625" style="2" customWidth="1"/>
    <col min="15" max="16" width="14.140625" style="2" customWidth="1"/>
    <col min="17" max="18" width="14.28515625" style="2" customWidth="1"/>
    <col min="19" max="19" width="15.5703125" style="2" customWidth="1"/>
    <col min="20" max="20" width="15.28515625" style="2" customWidth="1"/>
    <col min="21" max="21" width="13.7109375" customWidth="1"/>
    <col min="22" max="22" width="14" customWidth="1"/>
    <col min="23" max="23" width="14.28515625" customWidth="1"/>
    <col min="24" max="24" width="14" customWidth="1"/>
    <col min="25" max="25" width="13.5703125" customWidth="1"/>
    <col min="26" max="26" width="14.28515625" customWidth="1"/>
    <col min="27" max="27" width="15.42578125" style="1" customWidth="1"/>
    <col min="28" max="28" width="15.85546875" style="1" customWidth="1"/>
  </cols>
  <sheetData>
    <row r="1" spans="1:30" ht="39.75" customHeight="1" thickBot="1" x14ac:dyDescent="0.55000000000000004">
      <c r="B1" s="39" t="s">
        <v>113</v>
      </c>
    </row>
    <row r="2" spans="1:30" ht="48" thickBot="1" x14ac:dyDescent="0.3">
      <c r="A2" s="60" t="s">
        <v>104</v>
      </c>
      <c r="B2" s="61"/>
      <c r="C2" s="36" t="s">
        <v>103</v>
      </c>
      <c r="D2" s="35" t="s">
        <v>102</v>
      </c>
      <c r="E2" s="36" t="s">
        <v>101</v>
      </c>
      <c r="F2" s="38" t="s">
        <v>100</v>
      </c>
      <c r="G2" s="36" t="s">
        <v>99</v>
      </c>
      <c r="H2" s="35" t="s">
        <v>98</v>
      </c>
      <c r="I2" s="36" t="s">
        <v>97</v>
      </c>
      <c r="J2" s="38" t="s">
        <v>96</v>
      </c>
      <c r="K2" s="36" t="s">
        <v>95</v>
      </c>
      <c r="L2" s="35" t="s">
        <v>94</v>
      </c>
      <c r="M2" s="36" t="s">
        <v>93</v>
      </c>
      <c r="N2" s="35" t="s">
        <v>92</v>
      </c>
      <c r="O2" s="36" t="s">
        <v>91</v>
      </c>
      <c r="P2" s="35" t="s">
        <v>90</v>
      </c>
      <c r="Q2" s="37" t="s">
        <v>89</v>
      </c>
      <c r="R2" s="35" t="s">
        <v>88</v>
      </c>
      <c r="S2" s="37" t="s">
        <v>105</v>
      </c>
      <c r="T2" s="35" t="s">
        <v>106</v>
      </c>
      <c r="U2" s="36" t="s">
        <v>107</v>
      </c>
      <c r="V2" s="35" t="s">
        <v>108</v>
      </c>
      <c r="W2" s="36" t="s">
        <v>114</v>
      </c>
      <c r="X2" s="35" t="s">
        <v>109</v>
      </c>
      <c r="Y2" s="36" t="s">
        <v>110</v>
      </c>
      <c r="Z2" s="35" t="s">
        <v>111</v>
      </c>
      <c r="AA2" s="36" t="s">
        <v>87</v>
      </c>
      <c r="AB2" s="35" t="s">
        <v>86</v>
      </c>
    </row>
    <row r="3" spans="1:30" x14ac:dyDescent="0.25">
      <c r="A3" s="34"/>
      <c r="B3" s="34"/>
      <c r="C3" s="34"/>
      <c r="D3" s="34"/>
      <c r="G3" s="34"/>
      <c r="H3" s="34"/>
      <c r="K3" s="18"/>
      <c r="L3" s="34"/>
      <c r="U3" s="34"/>
      <c r="V3" s="34"/>
      <c r="W3" s="34"/>
      <c r="X3" s="34"/>
      <c r="Y3" s="34"/>
      <c r="Z3" s="34"/>
    </row>
    <row r="4" spans="1:30" x14ac:dyDescent="0.25">
      <c r="A4" s="20" t="s">
        <v>85</v>
      </c>
      <c r="B4" s="18"/>
      <c r="C4" s="33"/>
      <c r="D4" s="20"/>
      <c r="G4" s="33"/>
      <c r="H4" s="20"/>
      <c r="K4" s="33"/>
      <c r="L4" s="20"/>
      <c r="U4" s="20"/>
      <c r="V4" s="20"/>
      <c r="W4" s="20"/>
      <c r="X4" s="20"/>
      <c r="Y4" s="20"/>
      <c r="Z4" s="20"/>
    </row>
    <row r="5" spans="1:30" x14ac:dyDescent="0.25">
      <c r="A5" s="20"/>
      <c r="B5" s="20" t="s">
        <v>84</v>
      </c>
      <c r="C5" s="33"/>
      <c r="D5" s="20"/>
      <c r="G5" s="33"/>
      <c r="H5" s="20"/>
      <c r="K5" s="33"/>
      <c r="L5" s="20"/>
      <c r="U5" s="20"/>
      <c r="V5" s="20"/>
      <c r="W5" s="20"/>
      <c r="X5" s="20"/>
      <c r="Y5" s="20"/>
      <c r="Z5" s="20"/>
    </row>
    <row r="6" spans="1:30" x14ac:dyDescent="0.25">
      <c r="A6" s="18"/>
      <c r="B6" s="18" t="s">
        <v>83</v>
      </c>
      <c r="C6" s="17">
        <v>147701262.98559999</v>
      </c>
      <c r="D6" s="17">
        <v>152172413.88</v>
      </c>
      <c r="E6" s="17">
        <v>18368981.933600001</v>
      </c>
      <c r="F6" s="2">
        <v>24309694.890000001</v>
      </c>
      <c r="G6" s="17">
        <v>8811855</v>
      </c>
      <c r="H6" s="17">
        <v>11091129</v>
      </c>
      <c r="I6" s="17">
        <v>3922559.55</v>
      </c>
      <c r="J6" s="2">
        <v>4820943.63</v>
      </c>
      <c r="K6" s="17">
        <v>5442584.0899999999</v>
      </c>
      <c r="L6" s="17">
        <v>7438437.1399999997</v>
      </c>
      <c r="M6" s="2">
        <v>5589927.3336000005</v>
      </c>
      <c r="N6" s="2">
        <v>5873308.2699999996</v>
      </c>
      <c r="O6" s="2">
        <v>3199500.3128000004</v>
      </c>
      <c r="P6" s="2">
        <v>5413126.7699999996</v>
      </c>
      <c r="Q6" s="2">
        <v>6555298.3274109494</v>
      </c>
      <c r="R6" s="2">
        <v>5279823.2699999996</v>
      </c>
      <c r="S6" s="2">
        <v>3604154.87806794</v>
      </c>
      <c r="T6" s="2">
        <v>4790719.93</v>
      </c>
      <c r="U6" s="25">
        <v>6360528.550716822</v>
      </c>
      <c r="V6" s="25">
        <v>7519119.8799999999</v>
      </c>
      <c r="W6" s="25">
        <v>4696556.5688226772</v>
      </c>
      <c r="X6" s="25">
        <v>5294967.5</v>
      </c>
      <c r="Y6" s="25">
        <v>6449812.0945098978</v>
      </c>
      <c r="Z6" s="25">
        <v>9536273.4399999995</v>
      </c>
      <c r="AA6" s="44">
        <f>SUM(C6,E6,G6,I6,K6,M6,O6,Q6,S6,U6,W6,Y6)</f>
        <v>220703021.6251283</v>
      </c>
      <c r="AB6" s="44">
        <f>SUM(D6,F6,H6,J6,L6,N6,P6,R6,T6,V6,X6,Z6)</f>
        <v>243539957.59999999</v>
      </c>
    </row>
    <row r="7" spans="1:30" x14ac:dyDescent="0.25">
      <c r="A7" s="18"/>
      <c r="B7" s="18" t="s">
        <v>82</v>
      </c>
      <c r="C7" s="17">
        <v>13994784.3464</v>
      </c>
      <c r="D7" s="17">
        <v>7283711.7400000002</v>
      </c>
      <c r="E7" s="17">
        <v>8169329.8648000006</v>
      </c>
      <c r="F7" s="2">
        <v>11058279.85</v>
      </c>
      <c r="G7" s="17">
        <v>17313161</v>
      </c>
      <c r="H7" s="17">
        <v>15151697</v>
      </c>
      <c r="I7" s="17">
        <v>10448936.970000001</v>
      </c>
      <c r="J7" s="2">
        <v>15482005.960000001</v>
      </c>
      <c r="K7" s="17">
        <v>13130875.800000001</v>
      </c>
      <c r="L7" s="17">
        <v>23323091.09</v>
      </c>
      <c r="M7" s="2">
        <v>43062799.780000001</v>
      </c>
      <c r="N7" s="2">
        <v>18498894.539999999</v>
      </c>
      <c r="O7" s="2">
        <v>16476464.8672</v>
      </c>
      <c r="P7" s="2">
        <v>47881987.210000001</v>
      </c>
      <c r="Q7" s="2">
        <v>14450230.117400372</v>
      </c>
      <c r="R7" s="2">
        <v>14605541.390000001</v>
      </c>
      <c r="S7" s="2">
        <v>16421572.563664868</v>
      </c>
      <c r="T7" s="2">
        <v>33937606.170000002</v>
      </c>
      <c r="U7" s="25">
        <v>14799237.962241268</v>
      </c>
      <c r="V7" s="25">
        <v>21173077.890000001</v>
      </c>
      <c r="W7" s="25">
        <v>20416279.156933811</v>
      </c>
      <c r="X7" s="25">
        <v>17825114.93</v>
      </c>
      <c r="Y7" s="25">
        <v>20785168.861224625</v>
      </c>
      <c r="Z7" s="25">
        <v>42597334.920000002</v>
      </c>
      <c r="AA7" s="44">
        <f>SUM(C7,E7,G7,I7,K7,M7,O7,Q7,S7,U7,W7,Y7)</f>
        <v>209468841.28986493</v>
      </c>
      <c r="AB7" s="44">
        <f t="shared" ref="AB7:AB8" si="0">SUM(D7,F7,H7,J7,L7,N7,P7,R7,T7,V7,X7,Z7)</f>
        <v>268818342.69000006</v>
      </c>
    </row>
    <row r="8" spans="1:30" x14ac:dyDescent="0.25">
      <c r="A8" s="18"/>
      <c r="B8" s="18" t="s">
        <v>81</v>
      </c>
      <c r="C8" s="25">
        <v>-51363.062400000003</v>
      </c>
      <c r="D8" s="30">
        <v>0</v>
      </c>
      <c r="E8" s="25">
        <v>-128183.91039999999</v>
      </c>
      <c r="F8" s="2">
        <v>0</v>
      </c>
      <c r="G8" s="25">
        <v>-194755</v>
      </c>
      <c r="H8" s="30">
        <v>0</v>
      </c>
      <c r="I8" s="25">
        <v>-281987.95</v>
      </c>
      <c r="J8" s="2">
        <v>0</v>
      </c>
      <c r="K8" s="25">
        <v>-62324.81</v>
      </c>
      <c r="L8" s="30">
        <v>0</v>
      </c>
      <c r="M8" s="32">
        <v>-257176.14</v>
      </c>
      <c r="N8" s="2">
        <v>0</v>
      </c>
      <c r="O8" s="32">
        <v>-49386.116000000002</v>
      </c>
      <c r="P8" s="2">
        <v>0</v>
      </c>
      <c r="Q8" s="32">
        <v>-27834.812304982814</v>
      </c>
      <c r="R8" s="2">
        <v>0</v>
      </c>
      <c r="S8" s="32">
        <v>-13132.12953468516</v>
      </c>
      <c r="T8" s="2">
        <v>0</v>
      </c>
      <c r="U8" s="25">
        <v>-70297.857654499559</v>
      </c>
      <c r="V8" s="30">
        <v>0</v>
      </c>
      <c r="W8" s="25">
        <v>-8829.4220577818123</v>
      </c>
      <c r="X8" s="30">
        <v>0</v>
      </c>
      <c r="Y8" s="25">
        <v>-82816.040001365458</v>
      </c>
      <c r="Z8" s="30">
        <v>0</v>
      </c>
      <c r="AA8" s="44">
        <f>SUM(C8,E8,G8,I8,K8,M8,O8,Q8,S8,U8,W8,Y8)</f>
        <v>-1228087.2503533149</v>
      </c>
      <c r="AB8" s="26">
        <f t="shared" si="0"/>
        <v>0</v>
      </c>
    </row>
    <row r="9" spans="1:30" x14ac:dyDescent="0.25">
      <c r="A9" s="18"/>
      <c r="B9" s="20" t="s">
        <v>80</v>
      </c>
      <c r="C9" s="17"/>
      <c r="D9" s="17"/>
      <c r="E9" s="17"/>
      <c r="G9" s="17"/>
      <c r="H9" s="17"/>
      <c r="I9" s="17"/>
      <c r="K9" s="17"/>
      <c r="L9" s="17"/>
      <c r="U9" s="25"/>
      <c r="V9" s="25"/>
      <c r="W9" s="25"/>
      <c r="X9" s="25"/>
      <c r="Y9" s="25"/>
      <c r="Z9" s="25"/>
      <c r="AA9" s="44"/>
      <c r="AB9" s="44"/>
    </row>
    <row r="10" spans="1:30" x14ac:dyDescent="0.25">
      <c r="A10" s="18"/>
      <c r="B10" s="18" t="s">
        <v>79</v>
      </c>
      <c r="C10" s="17">
        <v>284541.57679999998</v>
      </c>
      <c r="D10" s="17">
        <v>635054.5</v>
      </c>
      <c r="E10" s="17">
        <v>1123796.44</v>
      </c>
      <c r="F10" s="2">
        <v>2262047.5</v>
      </c>
      <c r="G10" s="17">
        <v>2131529</v>
      </c>
      <c r="H10" s="17">
        <v>1177767</v>
      </c>
      <c r="I10" s="17">
        <v>125595.6</v>
      </c>
      <c r="J10" s="2">
        <v>453889</v>
      </c>
      <c r="K10" s="17">
        <v>415105.16</v>
      </c>
      <c r="L10" s="17">
        <v>162576</v>
      </c>
      <c r="M10" s="2">
        <v>394068.64639999997</v>
      </c>
      <c r="N10" s="2">
        <v>141439.4</v>
      </c>
      <c r="O10" s="2">
        <v>295805.12</v>
      </c>
      <c r="P10" s="2">
        <v>104627.5</v>
      </c>
      <c r="Q10" s="2">
        <v>226151.71576543915</v>
      </c>
      <c r="R10" s="2">
        <v>272177.5</v>
      </c>
      <c r="S10" s="2">
        <v>137202.77786245337</v>
      </c>
      <c r="T10" s="2">
        <v>13283.4</v>
      </c>
      <c r="U10" s="25">
        <v>135123.53842191957</v>
      </c>
      <c r="V10" s="25">
        <v>175516</v>
      </c>
      <c r="W10" s="25">
        <v>425624.96225307707</v>
      </c>
      <c r="X10" s="25">
        <v>146239.5</v>
      </c>
      <c r="Y10" s="25">
        <v>332113.88294602791</v>
      </c>
      <c r="Z10" s="25">
        <v>212578</v>
      </c>
      <c r="AA10" s="44">
        <f>SUM(C10,E10,G10,I10,K10,M10,O10,Q10,S10,U10,W10,Y10)</f>
        <v>6026658.420448916</v>
      </c>
      <c r="AB10" s="44">
        <f>SUM(D10,F10,H10,J10,L10,N10,P10,R10,T10,V10,X10,Z10)</f>
        <v>5757195.3000000007</v>
      </c>
      <c r="AC10" s="17"/>
      <c r="AD10" s="45"/>
    </row>
    <row r="11" spans="1:30" x14ac:dyDescent="0.25">
      <c r="A11" s="18"/>
      <c r="B11" s="18" t="s">
        <v>78</v>
      </c>
      <c r="C11" s="17">
        <v>86859.656000000003</v>
      </c>
      <c r="D11" s="17">
        <v>68357.8</v>
      </c>
      <c r="E11" s="17">
        <v>104177.11200000001</v>
      </c>
      <c r="F11" s="2">
        <v>63537.35</v>
      </c>
      <c r="G11" s="17">
        <v>108102</v>
      </c>
      <c r="H11" s="17">
        <v>73188</v>
      </c>
      <c r="I11" s="17">
        <v>117014.92</v>
      </c>
      <c r="J11" s="2">
        <v>88980.5</v>
      </c>
      <c r="K11" s="17">
        <v>135865.03</v>
      </c>
      <c r="L11" s="17">
        <v>195772.1</v>
      </c>
      <c r="M11" s="2">
        <v>156224.95199999999</v>
      </c>
      <c r="N11" s="2">
        <v>103775.59999999999</v>
      </c>
      <c r="O11" s="2">
        <v>280271.58639999997</v>
      </c>
      <c r="P11" s="2">
        <v>411790.8</v>
      </c>
      <c r="Q11" s="2">
        <v>89753.884474543127</v>
      </c>
      <c r="R11" s="2">
        <v>486414.05</v>
      </c>
      <c r="S11" s="2">
        <v>100187.68107018436</v>
      </c>
      <c r="U11" s="25">
        <v>88349.830521449025</v>
      </c>
      <c r="V11" s="25">
        <v>154151.59</v>
      </c>
      <c r="W11" s="25">
        <v>136411.41886465601</v>
      </c>
      <c r="X11" s="25">
        <v>110789.57</v>
      </c>
      <c r="Y11" s="25">
        <v>93408.162194135686</v>
      </c>
      <c r="Z11" s="25">
        <v>88027.5</v>
      </c>
      <c r="AA11" s="44">
        <f>SUM(C11,E11,G11,I11,K11,M11,O11,Q11,S11,U11,W11,Y11)</f>
        <v>1496626.2335249679</v>
      </c>
      <c r="AB11" s="44">
        <f t="shared" ref="AB11:AB13" si="1">SUM(D11,F11,H11,J11,L11,N11,P11,R11,T11,V11,X11,Z11)</f>
        <v>1844784.86</v>
      </c>
    </row>
    <row r="12" spans="1:30" x14ac:dyDescent="0.25">
      <c r="A12" s="18"/>
      <c r="B12" s="18" t="s">
        <v>77</v>
      </c>
      <c r="C12" s="17">
        <v>2694140.7064</v>
      </c>
      <c r="D12" s="17">
        <v>2217248.71</v>
      </c>
      <c r="E12" s="17">
        <v>1326654.2744000002</v>
      </c>
      <c r="F12" s="2">
        <v>1398175.21</v>
      </c>
      <c r="G12" s="17">
        <v>1077495</v>
      </c>
      <c r="H12" s="17">
        <v>1617795</v>
      </c>
      <c r="I12" s="17">
        <v>768256.43</v>
      </c>
      <c r="J12" s="2">
        <v>904429.4</v>
      </c>
      <c r="K12" s="17">
        <v>110215.35</v>
      </c>
      <c r="L12" s="17">
        <v>71018.78</v>
      </c>
      <c r="M12" s="2">
        <v>89872.296799999996</v>
      </c>
      <c r="N12" s="2">
        <v>6367.3399999999256</v>
      </c>
      <c r="O12" s="2">
        <v>93141.141600000003</v>
      </c>
      <c r="P12" s="2">
        <v>2806.24</v>
      </c>
      <c r="Q12" s="2">
        <v>109879.28026356455</v>
      </c>
      <c r="R12" s="2">
        <v>9975.11</v>
      </c>
      <c r="S12" s="2">
        <v>532376.17821369448</v>
      </c>
      <c r="T12" s="2">
        <v>126488.5</v>
      </c>
      <c r="U12" s="25">
        <v>109891.88785047777</v>
      </c>
      <c r="V12" s="25">
        <v>10781</v>
      </c>
      <c r="W12" s="25">
        <v>114706.72097849655</v>
      </c>
      <c r="X12" s="25">
        <v>17353.57</v>
      </c>
      <c r="Y12" s="25">
        <v>124714.49433816092</v>
      </c>
      <c r="Z12" s="25">
        <v>21783.99</v>
      </c>
      <c r="AA12" s="44">
        <f>SUM(C12,E12,G12,I12,K12,M12,O12,Q12,S12,U12,W12,Y12)</f>
        <v>7151343.7608443927</v>
      </c>
      <c r="AB12" s="44">
        <f t="shared" si="1"/>
        <v>6404222.8500000015</v>
      </c>
    </row>
    <row r="13" spans="1:30" x14ac:dyDescent="0.25">
      <c r="A13" s="18"/>
      <c r="B13" s="18" t="s">
        <v>76</v>
      </c>
      <c r="C13" s="25">
        <v>-243.13120000000001</v>
      </c>
      <c r="D13" s="30">
        <v>0</v>
      </c>
      <c r="E13" s="25">
        <v>-6068.4727999999996</v>
      </c>
      <c r="F13" s="2">
        <v>0</v>
      </c>
      <c r="G13" s="25">
        <v>-2423</v>
      </c>
      <c r="H13" s="30">
        <v>0</v>
      </c>
      <c r="I13" s="25">
        <v>-1642.85</v>
      </c>
      <c r="J13" s="2">
        <v>0</v>
      </c>
      <c r="K13" s="25">
        <v>-1061.0999999999999</v>
      </c>
      <c r="L13" s="30">
        <v>0</v>
      </c>
      <c r="M13" s="32">
        <v>-1809.5272000000002</v>
      </c>
      <c r="N13" s="26">
        <v>0</v>
      </c>
      <c r="O13" s="32">
        <v>-6086.9016000000001</v>
      </c>
      <c r="P13" s="26">
        <v>0</v>
      </c>
      <c r="Q13" s="32">
        <v>-107.57919940649103</v>
      </c>
      <c r="R13" s="32"/>
      <c r="S13" s="32">
        <v>-279.49545210606789</v>
      </c>
      <c r="T13" s="32">
        <v>105701.3</v>
      </c>
      <c r="U13" s="25">
        <v>-1064.8824997339998</v>
      </c>
      <c r="V13" s="25">
        <v>0</v>
      </c>
      <c r="W13" s="25">
        <v>0</v>
      </c>
      <c r="X13" s="25"/>
      <c r="Y13" s="25">
        <v>-10649.34633600714</v>
      </c>
      <c r="Z13" s="25">
        <v>0</v>
      </c>
      <c r="AA13" s="44">
        <f>SUM(C13,E13,G13,I13,K13,M13,O13,Q13,S13,U13,W13,Y13)</f>
        <v>-31436.286287253701</v>
      </c>
      <c r="AB13" s="44">
        <f t="shared" si="1"/>
        <v>105701.3</v>
      </c>
    </row>
    <row r="14" spans="1:30" s="5" customFormat="1" x14ac:dyDescent="0.25">
      <c r="A14" s="16"/>
      <c r="B14" s="15" t="s">
        <v>75</v>
      </c>
      <c r="C14" s="13">
        <f t="shared" ref="C14:AB14" si="2">SUM(C6:C13)</f>
        <v>164709983.07759997</v>
      </c>
      <c r="D14" s="13">
        <f t="shared" si="2"/>
        <v>162376786.63000003</v>
      </c>
      <c r="E14" s="13">
        <f t="shared" si="2"/>
        <v>28958687.241599999</v>
      </c>
      <c r="F14" s="24">
        <f t="shared" si="2"/>
        <v>39091734.800000004</v>
      </c>
      <c r="G14" s="13">
        <f t="shared" si="2"/>
        <v>29244964</v>
      </c>
      <c r="H14" s="13">
        <f t="shared" si="2"/>
        <v>29111576</v>
      </c>
      <c r="I14" s="13">
        <f t="shared" si="2"/>
        <v>15098732.67</v>
      </c>
      <c r="J14" s="24">
        <f t="shared" si="2"/>
        <v>21750248.489999998</v>
      </c>
      <c r="K14" s="13">
        <f t="shared" si="2"/>
        <v>19171259.520000003</v>
      </c>
      <c r="L14" s="13">
        <f t="shared" si="2"/>
        <v>31190895.110000003</v>
      </c>
      <c r="M14" s="24">
        <f t="shared" si="2"/>
        <v>49033907.341600001</v>
      </c>
      <c r="N14" s="24">
        <f t="shared" si="2"/>
        <v>24623785.149999999</v>
      </c>
      <c r="O14" s="24">
        <f t="shared" si="2"/>
        <v>20289710.010400001</v>
      </c>
      <c r="P14" s="24">
        <f t="shared" si="2"/>
        <v>53814338.520000003</v>
      </c>
      <c r="Q14" s="24">
        <f t="shared" si="2"/>
        <v>21403370.93381048</v>
      </c>
      <c r="R14" s="24">
        <f t="shared" si="2"/>
        <v>20653931.32</v>
      </c>
      <c r="S14" s="24">
        <f>SUM(S6:S13)</f>
        <v>20782082.45389235</v>
      </c>
      <c r="T14" s="24">
        <f>SUM(T6:T13)</f>
        <v>38973799.299999997</v>
      </c>
      <c r="U14" s="51">
        <f>SUM(U6:U13)</f>
        <v>21421769.029597703</v>
      </c>
      <c r="V14" s="51">
        <f>SUM(V6:V13)</f>
        <v>29032646.359999999</v>
      </c>
      <c r="W14" s="51">
        <v>25780749.405794937</v>
      </c>
      <c r="X14" s="51">
        <f>SUM(X6:X13)</f>
        <v>23394465.07</v>
      </c>
      <c r="Y14" s="51">
        <v>27691752.108875476</v>
      </c>
      <c r="Z14" s="51">
        <f>SUM(Z6:Z13)</f>
        <v>52455997.850000001</v>
      </c>
      <c r="AA14" s="52">
        <f t="shared" si="2"/>
        <v>443586967.79317093</v>
      </c>
      <c r="AB14" s="52">
        <f t="shared" si="2"/>
        <v>526470204.60000014</v>
      </c>
    </row>
    <row r="15" spans="1:30" x14ac:dyDescent="0.25">
      <c r="A15" s="18"/>
      <c r="B15" s="18"/>
      <c r="C15" s="21"/>
      <c r="D15" s="21"/>
      <c r="E15" s="21"/>
      <c r="G15" s="21"/>
      <c r="H15" s="21"/>
      <c r="I15" s="21"/>
      <c r="K15" s="21"/>
      <c r="L15" s="21"/>
      <c r="U15" s="53"/>
      <c r="V15" s="53"/>
      <c r="W15" s="53"/>
      <c r="X15" s="53"/>
      <c r="Y15" s="53"/>
      <c r="Z15" s="53"/>
      <c r="AA15" s="44"/>
      <c r="AB15" s="44"/>
    </row>
    <row r="16" spans="1:30" x14ac:dyDescent="0.25">
      <c r="A16" s="20" t="s">
        <v>74</v>
      </c>
      <c r="B16" s="18"/>
      <c r="C16" s="17"/>
      <c r="D16" s="17"/>
      <c r="E16" s="19"/>
      <c r="G16" s="17"/>
      <c r="H16" s="17"/>
      <c r="I16" s="19"/>
      <c r="K16" s="17"/>
      <c r="L16" s="17"/>
      <c r="U16" s="25"/>
      <c r="V16" s="25"/>
      <c r="W16" s="25"/>
      <c r="X16" s="25"/>
      <c r="Y16" s="25"/>
      <c r="Z16" s="25"/>
      <c r="AA16" s="44"/>
      <c r="AB16" s="44"/>
    </row>
    <row r="17" spans="1:28" x14ac:dyDescent="0.25">
      <c r="A17" s="20"/>
      <c r="B17" s="18" t="s">
        <v>73</v>
      </c>
      <c r="C17" s="17">
        <v>49663.64</v>
      </c>
      <c r="D17" s="30">
        <v>0</v>
      </c>
      <c r="E17" s="30">
        <v>0</v>
      </c>
      <c r="F17" s="2">
        <v>0</v>
      </c>
      <c r="G17" s="17">
        <v>45025</v>
      </c>
      <c r="H17" s="30">
        <v>0</v>
      </c>
      <c r="I17" s="30">
        <v>0</v>
      </c>
      <c r="J17" s="26">
        <v>0</v>
      </c>
      <c r="K17" s="30">
        <v>0</v>
      </c>
      <c r="L17" s="30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37228.33</v>
      </c>
      <c r="S17" s="2">
        <v>25.90204308412422</v>
      </c>
      <c r="T17" s="2">
        <v>0</v>
      </c>
      <c r="U17" s="25">
        <v>68717.400800984775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44">
        <f t="shared" ref="AA17:AA24" si="3">SUM(C17,E17,G17,I17,K17,M17,O17,Q17,S17,U17,W17,Y17)</f>
        <v>163431.94284406889</v>
      </c>
      <c r="AB17" s="44">
        <f t="shared" ref="AB17:AB24" si="4">SUM(D17,F17,H17,J17,L17,N17,P17,R17,T17,V17,X17,Z17)</f>
        <v>37228.33</v>
      </c>
    </row>
    <row r="18" spans="1:28" x14ac:dyDescent="0.25">
      <c r="A18" s="20"/>
      <c r="B18" s="18" t="s">
        <v>72</v>
      </c>
      <c r="C18" s="17">
        <v>10760679.2904</v>
      </c>
      <c r="D18" s="17">
        <v>10615446.890000001</v>
      </c>
      <c r="E18" s="17">
        <v>1204045.2112</v>
      </c>
      <c r="F18" s="2">
        <v>1672354.5</v>
      </c>
      <c r="G18" s="17">
        <v>736775</v>
      </c>
      <c r="H18" s="17">
        <v>852937</v>
      </c>
      <c r="I18" s="17">
        <v>260948.08</v>
      </c>
      <c r="J18" s="2">
        <v>275061.74</v>
      </c>
      <c r="K18" s="17">
        <v>604567.64</v>
      </c>
      <c r="L18" s="17">
        <v>462019.98</v>
      </c>
      <c r="M18" s="2">
        <v>398847.12400000001</v>
      </c>
      <c r="N18" s="2">
        <v>321973.36</v>
      </c>
      <c r="O18" s="2">
        <v>193701.71600000001</v>
      </c>
      <c r="P18" s="2">
        <v>291219.77</v>
      </c>
      <c r="Q18" s="2">
        <v>144191.16295477463</v>
      </c>
      <c r="R18" s="2">
        <v>361044.55</v>
      </c>
      <c r="S18" s="2">
        <v>91800.430512351202</v>
      </c>
      <c r="T18" s="2">
        <v>237726.75</v>
      </c>
      <c r="U18" s="25">
        <v>157193.29670853651</v>
      </c>
      <c r="V18" s="25">
        <v>430197.54</v>
      </c>
      <c r="W18" s="25">
        <v>563152.79571781983</v>
      </c>
      <c r="X18" s="25">
        <v>263300.17</v>
      </c>
      <c r="Y18" s="25">
        <v>303448.937244364</v>
      </c>
      <c r="Z18" s="25">
        <v>519665.43</v>
      </c>
      <c r="AA18" s="44">
        <f t="shared" si="3"/>
        <v>15419350.684737848</v>
      </c>
      <c r="AB18" s="44">
        <f t="shared" si="4"/>
        <v>16302947.68</v>
      </c>
    </row>
    <row r="19" spans="1:28" x14ac:dyDescent="0.25">
      <c r="A19" s="20"/>
      <c r="B19" s="18" t="s">
        <v>71</v>
      </c>
      <c r="C19" s="17">
        <v>1498539.1928000001</v>
      </c>
      <c r="D19" s="17">
        <v>1532556.9</v>
      </c>
      <c r="E19" s="17">
        <v>194901.01280000003</v>
      </c>
      <c r="F19" s="2">
        <v>244331.87</v>
      </c>
      <c r="G19" s="17">
        <v>98292</v>
      </c>
      <c r="H19" s="17">
        <v>111323</v>
      </c>
      <c r="I19" s="17">
        <v>49036.46</v>
      </c>
      <c r="J19" s="2">
        <v>48157.53</v>
      </c>
      <c r="K19" s="17">
        <v>64326.67</v>
      </c>
      <c r="L19" s="17">
        <v>73912.350000000006</v>
      </c>
      <c r="M19" s="2">
        <v>65565.406400000007</v>
      </c>
      <c r="N19" s="2">
        <v>58610.74</v>
      </c>
      <c r="O19" s="2">
        <v>41401.1728</v>
      </c>
      <c r="P19" s="2">
        <v>53951.06</v>
      </c>
      <c r="Q19" s="2">
        <v>69882.5549422412</v>
      </c>
      <c r="R19" s="2">
        <v>52269.14</v>
      </c>
      <c r="S19" s="2">
        <v>34509.931819000019</v>
      </c>
      <c r="T19" s="2">
        <v>47422.41</v>
      </c>
      <c r="U19" s="25">
        <v>69275.832265919729</v>
      </c>
      <c r="V19" s="25">
        <v>74275.539999999994</v>
      </c>
      <c r="W19" s="25">
        <v>44278.229298179256</v>
      </c>
      <c r="X19" s="25">
        <v>52201.41</v>
      </c>
      <c r="Y19" s="25">
        <v>61578.596224274756</v>
      </c>
      <c r="Z19" s="25">
        <v>94548.59</v>
      </c>
      <c r="AA19" s="44">
        <f t="shared" si="3"/>
        <v>2291587.0593496147</v>
      </c>
      <c r="AB19" s="44">
        <f t="shared" si="4"/>
        <v>2443560.5400000005</v>
      </c>
    </row>
    <row r="20" spans="1:28" x14ac:dyDescent="0.25">
      <c r="A20" s="20"/>
      <c r="B20" s="18" t="s">
        <v>70</v>
      </c>
      <c r="C20" s="17">
        <v>1432187.328</v>
      </c>
      <c r="D20" s="17">
        <v>1495680.27</v>
      </c>
      <c r="E20" s="17">
        <v>172005.95360000001</v>
      </c>
      <c r="F20" s="2">
        <v>227063.07</v>
      </c>
      <c r="G20" s="17">
        <v>78145</v>
      </c>
      <c r="H20" s="17">
        <v>96772</v>
      </c>
      <c r="I20" s="17">
        <v>37278.550000000003</v>
      </c>
      <c r="J20" s="2">
        <v>39293.589999999997</v>
      </c>
      <c r="K20" s="17">
        <v>44653.69</v>
      </c>
      <c r="L20" s="17">
        <v>53348.13</v>
      </c>
      <c r="M20" s="2">
        <v>45752.137600000002</v>
      </c>
      <c r="N20" s="2">
        <v>45995.54</v>
      </c>
      <c r="O20" s="2">
        <v>27671.831200000001</v>
      </c>
      <c r="P20" s="2">
        <v>41602.959999999999</v>
      </c>
      <c r="Q20" s="2">
        <v>29403.456619608562</v>
      </c>
      <c r="R20" s="2">
        <v>38878.15</v>
      </c>
      <c r="S20" s="2">
        <v>18720.143498035897</v>
      </c>
      <c r="T20" s="2">
        <v>33961.18</v>
      </c>
      <c r="U20" s="25">
        <v>32054.760262793967</v>
      </c>
      <c r="V20" s="25">
        <v>56359.98</v>
      </c>
      <c r="W20" s="25">
        <v>20262.437598561806</v>
      </c>
      <c r="X20" s="25">
        <v>37614.269999999997</v>
      </c>
      <c r="Y20" s="25">
        <v>29836.918789509346</v>
      </c>
      <c r="Z20" s="25">
        <v>74237.88</v>
      </c>
      <c r="AA20" s="44">
        <f t="shared" si="3"/>
        <v>1967972.2071685093</v>
      </c>
      <c r="AB20" s="44">
        <f t="shared" si="4"/>
        <v>2240807.02</v>
      </c>
    </row>
    <row r="21" spans="1:28" x14ac:dyDescent="0.25">
      <c r="A21" s="20"/>
      <c r="B21" s="18" t="s">
        <v>69</v>
      </c>
      <c r="C21" s="17">
        <v>1432187.328</v>
      </c>
      <c r="D21" s="17">
        <v>1495680.27</v>
      </c>
      <c r="E21" s="17">
        <v>172005.95360000001</v>
      </c>
      <c r="F21" s="2">
        <v>227063.07</v>
      </c>
      <c r="G21" s="17">
        <v>78145</v>
      </c>
      <c r="H21" s="17">
        <v>96772</v>
      </c>
      <c r="I21" s="17">
        <v>37278.550000000003</v>
      </c>
      <c r="J21" s="2">
        <v>39293.589999999997</v>
      </c>
      <c r="K21" s="17">
        <v>44653.69</v>
      </c>
      <c r="L21" s="17">
        <v>53348.13</v>
      </c>
      <c r="M21" s="2">
        <v>45752.137600000002</v>
      </c>
      <c r="N21" s="2">
        <v>45995.54</v>
      </c>
      <c r="O21" s="2">
        <v>27671.831200000001</v>
      </c>
      <c r="P21" s="2">
        <v>41602.959999999999</v>
      </c>
      <c r="Q21" s="2">
        <v>29403.456619608562</v>
      </c>
      <c r="R21" s="2">
        <v>38878.15</v>
      </c>
      <c r="S21" s="2">
        <v>18720.143498035897</v>
      </c>
      <c r="T21" s="2">
        <v>33961.18</v>
      </c>
      <c r="U21" s="25">
        <v>32054.760262793967</v>
      </c>
      <c r="V21" s="25">
        <v>56359.98</v>
      </c>
      <c r="W21" s="25">
        <v>20262.437598561806</v>
      </c>
      <c r="X21" s="25">
        <v>37614.269999999997</v>
      </c>
      <c r="Y21" s="25">
        <v>29836.918789509346</v>
      </c>
      <c r="Z21" s="25">
        <v>74237.88</v>
      </c>
      <c r="AA21" s="44">
        <f t="shared" si="3"/>
        <v>1967972.2071685093</v>
      </c>
      <c r="AB21" s="44">
        <f t="shared" si="4"/>
        <v>2240807.02</v>
      </c>
    </row>
    <row r="22" spans="1:28" x14ac:dyDescent="0.25">
      <c r="A22" s="18"/>
      <c r="B22" s="18" t="s">
        <v>68</v>
      </c>
      <c r="C22" s="17">
        <v>284967.37360000005</v>
      </c>
      <c r="D22" s="17">
        <v>100750.28</v>
      </c>
      <c r="E22" s="17">
        <v>191091.68</v>
      </c>
      <c r="F22" s="2">
        <v>172693.35</v>
      </c>
      <c r="G22" s="17">
        <v>310297</v>
      </c>
      <c r="H22" s="17">
        <v>166772</v>
      </c>
      <c r="I22" s="17">
        <v>94695.38</v>
      </c>
      <c r="J22" s="2">
        <v>191941.86</v>
      </c>
      <c r="K22" s="17">
        <v>74435.740000000005</v>
      </c>
      <c r="L22" s="17">
        <v>262745.96999999997</v>
      </c>
      <c r="M22" s="2">
        <v>100405.656</v>
      </c>
      <c r="N22" s="2">
        <v>216083.39</v>
      </c>
      <c r="O22" s="2">
        <v>162429.12400000001</v>
      </c>
      <c r="P22" s="2">
        <v>507801.48</v>
      </c>
      <c r="Q22" s="2">
        <v>278630.25984342874</v>
      </c>
      <c r="R22" s="2">
        <v>238902.19</v>
      </c>
      <c r="S22" s="2">
        <v>113368.02347593317</v>
      </c>
      <c r="T22" s="2">
        <v>159793.54</v>
      </c>
      <c r="U22" s="25">
        <v>363910.04985252599</v>
      </c>
      <c r="V22" s="25">
        <v>501261.57</v>
      </c>
      <c r="W22" s="25">
        <v>143375.08556049649</v>
      </c>
      <c r="X22" s="25">
        <v>171647.29</v>
      </c>
      <c r="Y22" s="25">
        <v>268569.99276231055</v>
      </c>
      <c r="Z22" s="25">
        <v>337485.17</v>
      </c>
      <c r="AA22" s="44">
        <f t="shared" si="3"/>
        <v>2386175.3650946948</v>
      </c>
      <c r="AB22" s="44">
        <f t="shared" si="4"/>
        <v>3027878.09</v>
      </c>
    </row>
    <row r="23" spans="1:28" x14ac:dyDescent="0.25">
      <c r="A23" s="18"/>
      <c r="B23" s="28" t="s">
        <v>67</v>
      </c>
      <c r="C23" s="30">
        <v>0</v>
      </c>
      <c r="D23" s="30">
        <v>0</v>
      </c>
      <c r="E23" s="30">
        <v>0</v>
      </c>
      <c r="F23" s="2">
        <v>8539.18</v>
      </c>
      <c r="G23" s="30">
        <v>0</v>
      </c>
      <c r="H23" s="30">
        <v>0</v>
      </c>
      <c r="I23" s="30">
        <v>0</v>
      </c>
      <c r="J23" s="2">
        <v>0</v>
      </c>
      <c r="K23" s="30">
        <v>0</v>
      </c>
      <c r="L23" s="30">
        <v>0</v>
      </c>
      <c r="M23" s="2">
        <v>21957.738399999998</v>
      </c>
      <c r="N23" s="2">
        <v>0</v>
      </c>
      <c r="O23" s="2">
        <v>1067.6432</v>
      </c>
      <c r="P23" s="2">
        <v>5234.9399999999996</v>
      </c>
      <c r="Q23" s="2">
        <v>0</v>
      </c>
      <c r="R23" s="2">
        <v>996.9</v>
      </c>
      <c r="S23" s="2">
        <v>0</v>
      </c>
      <c r="T23" s="2">
        <v>0</v>
      </c>
      <c r="U23" s="25">
        <v>43870.576345165355</v>
      </c>
      <c r="V23" s="25"/>
      <c r="W23" s="25">
        <v>363.41154204834021</v>
      </c>
      <c r="X23" s="25">
        <v>1525.18</v>
      </c>
      <c r="Y23" s="25">
        <v>0</v>
      </c>
      <c r="Z23" s="25">
        <v>0</v>
      </c>
      <c r="AA23" s="44">
        <f t="shared" si="3"/>
        <v>67259.369487213698</v>
      </c>
      <c r="AB23" s="44">
        <f t="shared" si="4"/>
        <v>16296.199999999999</v>
      </c>
    </row>
    <row r="24" spans="1:28" x14ac:dyDescent="0.25">
      <c r="A24" s="18"/>
      <c r="B24" s="28" t="s">
        <v>66</v>
      </c>
      <c r="C24" s="25">
        <v>-2706.6728000000003</v>
      </c>
      <c r="D24" s="30">
        <v>0</v>
      </c>
      <c r="E24" s="25">
        <v>-10201.3184</v>
      </c>
      <c r="F24" s="2">
        <v>0</v>
      </c>
      <c r="G24" s="25">
        <v>-1208</v>
      </c>
      <c r="H24" s="30">
        <v>0</v>
      </c>
      <c r="I24" s="25">
        <v>-1616.01</v>
      </c>
      <c r="J24" s="2">
        <v>0</v>
      </c>
      <c r="K24" s="30">
        <v>0</v>
      </c>
      <c r="L24" s="30">
        <v>0</v>
      </c>
      <c r="M24" s="32">
        <v>-269.79680000000002</v>
      </c>
      <c r="N24" s="26">
        <v>0</v>
      </c>
      <c r="O24" s="32">
        <v>-2126.7791999999999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5"/>
      <c r="V24" s="25"/>
      <c r="W24" s="25">
        <v>0</v>
      </c>
      <c r="X24" s="25">
        <v>0</v>
      </c>
      <c r="Y24" s="25">
        <v>-21891.888933757255</v>
      </c>
      <c r="Z24" s="25">
        <v>0</v>
      </c>
      <c r="AA24" s="44">
        <f t="shared" si="3"/>
        <v>-40020.466133757254</v>
      </c>
      <c r="AB24" s="44">
        <f t="shared" si="4"/>
        <v>0</v>
      </c>
    </row>
    <row r="25" spans="1:28" s="5" customFormat="1" x14ac:dyDescent="0.25">
      <c r="A25" s="16"/>
      <c r="B25" s="31" t="s">
        <v>65</v>
      </c>
      <c r="C25" s="13">
        <f>SUM(C17:C24)</f>
        <v>15455517.48</v>
      </c>
      <c r="D25" s="13">
        <f>SUM(D17:D24)</f>
        <v>15240114.609999999</v>
      </c>
      <c r="E25" s="13">
        <v>1923848.4928000001</v>
      </c>
      <c r="F25" s="24">
        <f t="shared" ref="F25:AB25" si="5">SUM(F17:F24)</f>
        <v>2552045.04</v>
      </c>
      <c r="G25" s="13">
        <f t="shared" si="5"/>
        <v>1345471</v>
      </c>
      <c r="H25" s="13">
        <f t="shared" si="5"/>
        <v>1324576</v>
      </c>
      <c r="I25" s="13">
        <f t="shared" si="5"/>
        <v>477621.00999999995</v>
      </c>
      <c r="J25" s="13">
        <f t="shared" si="5"/>
        <v>593748.30999999994</v>
      </c>
      <c r="K25" s="13">
        <f t="shared" si="5"/>
        <v>832637.42999999993</v>
      </c>
      <c r="L25" s="13">
        <f t="shared" si="5"/>
        <v>905374.55999999994</v>
      </c>
      <c r="M25" s="24">
        <f t="shared" si="5"/>
        <v>678010.40320000006</v>
      </c>
      <c r="N25" s="24">
        <f t="shared" si="5"/>
        <v>688658.57</v>
      </c>
      <c r="O25" s="24">
        <f t="shared" si="5"/>
        <v>451816.53920000006</v>
      </c>
      <c r="P25" s="24">
        <f t="shared" si="5"/>
        <v>941413.16999999993</v>
      </c>
      <c r="Q25" s="24">
        <f t="shared" si="5"/>
        <v>551510.89097966161</v>
      </c>
      <c r="R25" s="24">
        <f t="shared" si="5"/>
        <v>768197.41</v>
      </c>
      <c r="S25" s="24">
        <f>SUM(S17:S24)</f>
        <v>277144.57484644029</v>
      </c>
      <c r="T25" s="24">
        <f>SUM(T17:T24)</f>
        <v>512865.06000000006</v>
      </c>
      <c r="U25" s="52">
        <f t="shared" ref="U25:V25" si="6">SUM(U17:U24)</f>
        <v>767076.67649872031</v>
      </c>
      <c r="V25" s="52">
        <f t="shared" si="6"/>
        <v>1118454.6099999999</v>
      </c>
      <c r="W25" s="51">
        <v>791694.39731566736</v>
      </c>
      <c r="X25" s="51">
        <f>SUM(X17:X24)</f>
        <v>563902.59000000008</v>
      </c>
      <c r="Y25" s="51">
        <v>671379.47487621079</v>
      </c>
      <c r="Z25" s="51">
        <f>SUM(Z17:Z24)</f>
        <v>1100174.95</v>
      </c>
      <c r="AA25" s="52">
        <f t="shared" si="5"/>
        <v>24223728.3697167</v>
      </c>
      <c r="AB25" s="52">
        <f t="shared" si="5"/>
        <v>26309524.879999999</v>
      </c>
    </row>
    <row r="26" spans="1:28" x14ac:dyDescent="0.25">
      <c r="A26" s="18"/>
      <c r="B26" s="18"/>
      <c r="C26" s="21"/>
      <c r="D26" s="21"/>
      <c r="E26" s="21"/>
      <c r="G26" s="21"/>
      <c r="H26" s="21"/>
      <c r="I26" s="21"/>
      <c r="K26" s="21"/>
      <c r="L26" s="21"/>
      <c r="U26" s="53"/>
      <c r="V26" s="53"/>
      <c r="W26" s="53"/>
      <c r="X26" s="53"/>
      <c r="Y26" s="53"/>
      <c r="Z26" s="53"/>
      <c r="AA26" s="44"/>
      <c r="AB26" s="44"/>
    </row>
    <row r="27" spans="1:28" x14ac:dyDescent="0.25">
      <c r="A27" s="20" t="s">
        <v>64</v>
      </c>
      <c r="B27" s="18"/>
      <c r="C27" s="19"/>
      <c r="D27" s="19"/>
      <c r="E27" s="19"/>
      <c r="G27" s="19"/>
      <c r="H27" s="19"/>
      <c r="I27" s="19"/>
      <c r="K27" s="19"/>
      <c r="L27" s="19"/>
      <c r="U27" s="54"/>
      <c r="V27" s="54"/>
      <c r="W27" s="54"/>
      <c r="X27" s="54"/>
      <c r="Y27" s="54"/>
      <c r="Z27" s="54"/>
      <c r="AA27" s="44"/>
      <c r="AB27" s="44"/>
    </row>
    <row r="28" spans="1:28" x14ac:dyDescent="0.25">
      <c r="A28" s="20"/>
      <c r="B28" s="20" t="s">
        <v>63</v>
      </c>
      <c r="C28" s="19"/>
      <c r="D28" s="19"/>
      <c r="E28" s="19"/>
      <c r="G28" s="19"/>
      <c r="H28" s="19"/>
      <c r="I28" s="19"/>
      <c r="K28" s="17"/>
      <c r="L28" s="17"/>
      <c r="U28" s="25"/>
      <c r="V28" s="25"/>
      <c r="W28" s="25"/>
      <c r="X28" s="25"/>
      <c r="Y28" s="25"/>
      <c r="Z28" s="25"/>
      <c r="AA28" s="44"/>
      <c r="AB28" s="44"/>
    </row>
    <row r="29" spans="1:28" x14ac:dyDescent="0.25">
      <c r="A29" s="20"/>
      <c r="B29" s="18" t="s">
        <v>62</v>
      </c>
      <c r="C29" s="30">
        <v>0</v>
      </c>
      <c r="D29" s="30">
        <v>0</v>
      </c>
      <c r="E29" s="17">
        <v>236.93280000000001</v>
      </c>
      <c r="F29" s="2">
        <v>5</v>
      </c>
      <c r="G29" s="30">
        <v>0</v>
      </c>
      <c r="H29" s="30">
        <v>0</v>
      </c>
      <c r="I29" s="30">
        <v>0</v>
      </c>
      <c r="J29" s="2">
        <v>0</v>
      </c>
      <c r="K29" s="17">
        <v>110.24</v>
      </c>
      <c r="L29" s="17">
        <v>8</v>
      </c>
      <c r="M29" s="2">
        <v>0</v>
      </c>
      <c r="N29" s="2">
        <v>6</v>
      </c>
      <c r="P29" s="2">
        <v>0</v>
      </c>
      <c r="R29" s="2">
        <v>0</v>
      </c>
      <c r="S29" s="2">
        <v>0</v>
      </c>
      <c r="T29" s="2">
        <v>0</v>
      </c>
      <c r="U29" s="25"/>
      <c r="V29" s="25">
        <v>7</v>
      </c>
      <c r="W29" s="30">
        <v>0</v>
      </c>
      <c r="X29" s="30">
        <v>0</v>
      </c>
      <c r="Y29" s="30">
        <v>0</v>
      </c>
      <c r="Z29" s="30">
        <v>0</v>
      </c>
      <c r="AA29" s="44">
        <f>SUM(C29,E29,G29,I29,K29,M29,O29,Q29,S29,U29,W29,Y29)</f>
        <v>347.1728</v>
      </c>
      <c r="AB29" s="44">
        <f>SUM(D29,F29,H29,J29,L29,N29,P29,R29,T29,V29,X29,Z29)</f>
        <v>26</v>
      </c>
    </row>
    <row r="30" spans="1:28" x14ac:dyDescent="0.25">
      <c r="A30" s="20"/>
      <c r="B30" s="20" t="s">
        <v>61</v>
      </c>
      <c r="C30" s="17"/>
      <c r="D30" s="17"/>
      <c r="E30" s="17"/>
      <c r="G30" s="17"/>
      <c r="H30" s="17"/>
      <c r="I30" s="17"/>
      <c r="K30" s="17"/>
      <c r="L30" s="17"/>
      <c r="U30" s="25"/>
      <c r="V30" s="25"/>
      <c r="W30" s="25"/>
      <c r="X30" s="25"/>
      <c r="Y30" s="25"/>
      <c r="Z30" s="25"/>
      <c r="AA30" s="44"/>
      <c r="AB30" s="44"/>
    </row>
    <row r="31" spans="1:28" x14ac:dyDescent="0.25">
      <c r="A31" s="20"/>
      <c r="B31" s="18" t="s">
        <v>60</v>
      </c>
      <c r="C31" s="30">
        <v>0</v>
      </c>
      <c r="D31" s="30">
        <v>0</v>
      </c>
      <c r="E31" s="30">
        <v>0</v>
      </c>
      <c r="F31" s="26">
        <v>0</v>
      </c>
      <c r="G31" s="30">
        <v>0</v>
      </c>
      <c r="H31" s="30">
        <v>0</v>
      </c>
      <c r="I31" s="30">
        <v>0</v>
      </c>
      <c r="J31" s="26">
        <v>0</v>
      </c>
      <c r="K31" s="30">
        <v>0</v>
      </c>
      <c r="L31" s="30">
        <v>0</v>
      </c>
      <c r="M31" s="2">
        <v>0</v>
      </c>
      <c r="N31" s="2">
        <v>0</v>
      </c>
      <c r="P31" s="2">
        <v>0</v>
      </c>
      <c r="R31" s="2">
        <v>0</v>
      </c>
      <c r="U31" s="25"/>
      <c r="V31" s="25">
        <v>23033.46</v>
      </c>
      <c r="W31" s="25"/>
      <c r="X31" s="25">
        <v>13834.74</v>
      </c>
      <c r="Y31" s="30">
        <v>0</v>
      </c>
      <c r="Z31" s="25">
        <v>64008.06</v>
      </c>
      <c r="AA31" s="26">
        <f>SUM(C31,E31,G31,I31,K31,M31,O31,Q31,S31,U31,W31,Y31)</f>
        <v>0</v>
      </c>
      <c r="AB31" s="44">
        <f t="shared" ref="AB31:AB41" si="7">SUM(D31,F31,H31,J31,L31,N31,P31,R31,T31,V31,X31,Z31)</f>
        <v>100876.26</v>
      </c>
    </row>
    <row r="32" spans="1:28" x14ac:dyDescent="0.25">
      <c r="A32" s="18"/>
      <c r="B32" s="18" t="s">
        <v>59</v>
      </c>
      <c r="C32" s="17">
        <v>3803688.9696000004</v>
      </c>
      <c r="D32" s="17">
        <v>4089704.17</v>
      </c>
      <c r="E32" s="17">
        <v>2671872.6319999998</v>
      </c>
      <c r="F32" s="2">
        <v>2453520.4</v>
      </c>
      <c r="G32" s="17">
        <v>2442837</v>
      </c>
      <c r="H32" s="17">
        <v>2893210.2</v>
      </c>
      <c r="I32" s="17">
        <v>819867.57</v>
      </c>
      <c r="J32" s="2">
        <v>1041844</v>
      </c>
      <c r="K32" s="17">
        <v>1320185.57</v>
      </c>
      <c r="L32" s="17">
        <v>1256024.6000000001</v>
      </c>
      <c r="M32" s="2">
        <v>895982.88</v>
      </c>
      <c r="N32" s="2">
        <v>1273089.42</v>
      </c>
      <c r="O32" s="2">
        <v>1163138.6208000001</v>
      </c>
      <c r="P32" s="2">
        <v>862347.02</v>
      </c>
      <c r="Q32" s="2">
        <v>921116.82707143121</v>
      </c>
      <c r="R32" s="2">
        <v>822566.40000000002</v>
      </c>
      <c r="S32" s="2">
        <v>938392.08338909235</v>
      </c>
      <c r="T32" s="2">
        <v>68605.41</v>
      </c>
      <c r="U32" s="25">
        <v>733297.99416628538</v>
      </c>
      <c r="V32" s="25">
        <v>958477.36</v>
      </c>
      <c r="W32" s="25">
        <v>704863.99910256464</v>
      </c>
      <c r="X32" s="25">
        <v>617124.80000000005</v>
      </c>
      <c r="Y32" s="25">
        <v>520714.63281976467</v>
      </c>
      <c r="Z32" s="25">
        <v>776588</v>
      </c>
      <c r="AA32" s="44">
        <f>SUM(C32,E32,G32,I32,K32,M32,O32,Q32,S32,U32,W32,Y32)</f>
        <v>16935958.778949142</v>
      </c>
      <c r="AB32" s="44">
        <f t="shared" si="7"/>
        <v>17113101.780000001</v>
      </c>
    </row>
    <row r="33" spans="1:28" x14ac:dyDescent="0.25">
      <c r="A33" s="18"/>
      <c r="B33" s="18" t="s">
        <v>58</v>
      </c>
      <c r="C33" s="17">
        <v>60621.599999999999</v>
      </c>
      <c r="D33" s="17">
        <v>75925</v>
      </c>
      <c r="E33" s="17">
        <v>96610.8</v>
      </c>
      <c r="F33" s="2">
        <v>136595</v>
      </c>
      <c r="G33" s="17">
        <v>67163</v>
      </c>
      <c r="H33" s="17">
        <v>90055</v>
      </c>
      <c r="I33" s="17">
        <v>67693.600000000006</v>
      </c>
      <c r="J33" s="2">
        <v>127005</v>
      </c>
      <c r="K33" s="17">
        <v>94026.4</v>
      </c>
      <c r="L33" s="17">
        <v>152900</v>
      </c>
      <c r="M33" s="2">
        <v>105684.8</v>
      </c>
      <c r="N33" s="2">
        <v>119855.1</v>
      </c>
      <c r="O33" s="2">
        <v>119116.40000000001</v>
      </c>
      <c r="P33" s="2">
        <v>95150</v>
      </c>
      <c r="Q33" s="2">
        <v>76742.734111411482</v>
      </c>
      <c r="R33" s="2">
        <v>77350</v>
      </c>
      <c r="S33" s="2">
        <v>62909.65702481231</v>
      </c>
      <c r="T33" s="2">
        <v>1243827</v>
      </c>
      <c r="U33" s="25">
        <v>74319.010454917385</v>
      </c>
      <c r="V33" s="25">
        <v>83110</v>
      </c>
      <c r="W33" s="25">
        <v>77871.767958033088</v>
      </c>
      <c r="X33" s="25">
        <v>85080</v>
      </c>
      <c r="Y33" s="25">
        <v>63146.373816441446</v>
      </c>
      <c r="Z33" s="25">
        <v>86320</v>
      </c>
      <c r="AA33" s="44">
        <f>SUM(C33,E33,G33,I33,K33,M33,O33,Q33,S33,U33,W33,Y33)</f>
        <v>965906.14336561563</v>
      </c>
      <c r="AB33" s="44">
        <f t="shared" si="7"/>
        <v>2373172.1</v>
      </c>
    </row>
    <row r="34" spans="1:28" x14ac:dyDescent="0.25">
      <c r="A34" s="18"/>
      <c r="B34" s="18" t="s">
        <v>57</v>
      </c>
      <c r="C34" s="17">
        <v>24835.200000000001</v>
      </c>
      <c r="D34" s="17">
        <v>20525</v>
      </c>
      <c r="E34" s="17">
        <v>27713.920000000002</v>
      </c>
      <c r="F34" s="2">
        <v>16740</v>
      </c>
      <c r="G34" s="17">
        <v>25384</v>
      </c>
      <c r="H34" s="17">
        <v>9725</v>
      </c>
      <c r="I34" s="17">
        <v>25059.84</v>
      </c>
      <c r="J34" s="2">
        <v>24525</v>
      </c>
      <c r="K34" s="17">
        <v>9039.68</v>
      </c>
      <c r="L34" s="17">
        <v>9240</v>
      </c>
      <c r="M34" s="2">
        <v>35592.959999999999</v>
      </c>
      <c r="N34" s="2">
        <v>29035</v>
      </c>
      <c r="O34" s="2">
        <v>12595.44</v>
      </c>
      <c r="P34" s="2">
        <v>26885</v>
      </c>
      <c r="Q34" s="2">
        <v>14584.308206750673</v>
      </c>
      <c r="R34" s="2">
        <v>21875</v>
      </c>
      <c r="S34" s="2">
        <v>27300.373071068287</v>
      </c>
      <c r="T34" s="2">
        <v>120560</v>
      </c>
      <c r="U34" s="25">
        <v>21390.05181132826</v>
      </c>
      <c r="V34" s="25">
        <v>24770</v>
      </c>
      <c r="W34" s="25">
        <v>17545.473904507082</v>
      </c>
      <c r="X34" s="25">
        <v>23775</v>
      </c>
      <c r="Y34" s="25">
        <v>27092.19738434003</v>
      </c>
      <c r="Z34" s="25">
        <v>21015</v>
      </c>
      <c r="AA34" s="44">
        <f>SUM(C34,E34,G34,I34,K34,M34,O34,Q34,S34,U34,W34,Y34)</f>
        <v>268133.44437799428</v>
      </c>
      <c r="AB34" s="44">
        <f t="shared" si="7"/>
        <v>348670</v>
      </c>
    </row>
    <row r="35" spans="1:28" x14ac:dyDescent="0.25">
      <c r="A35" s="18"/>
      <c r="B35" s="18" t="s">
        <v>56</v>
      </c>
      <c r="C35" s="17">
        <v>3890826.16</v>
      </c>
      <c r="D35" s="17">
        <v>2559906</v>
      </c>
      <c r="E35" s="17">
        <v>2102443.2000000002</v>
      </c>
      <c r="F35" s="2">
        <v>7321418</v>
      </c>
      <c r="G35" s="17">
        <v>3413188</v>
      </c>
      <c r="H35" s="17">
        <v>3679248</v>
      </c>
      <c r="I35" s="17">
        <v>345840.56</v>
      </c>
      <c r="J35" s="2">
        <v>1143088</v>
      </c>
      <c r="K35" s="17">
        <v>225491.76</v>
      </c>
      <c r="L35" s="17">
        <v>764648</v>
      </c>
      <c r="M35" s="2">
        <v>135555.68</v>
      </c>
      <c r="N35" s="2">
        <v>777487</v>
      </c>
      <c r="O35" s="2">
        <v>363537.2</v>
      </c>
      <c r="P35" s="2">
        <v>386364</v>
      </c>
      <c r="Q35" s="2">
        <v>341875.83318831242</v>
      </c>
      <c r="R35" s="2">
        <v>430476</v>
      </c>
      <c r="S35" s="2">
        <v>193320.73116469212</v>
      </c>
      <c r="T35" s="2">
        <v>26235</v>
      </c>
      <c r="U35" s="25">
        <v>224353.46783941673</v>
      </c>
      <c r="V35" s="25">
        <v>567309</v>
      </c>
      <c r="W35" s="25">
        <v>155772.10323177523</v>
      </c>
      <c r="X35" s="25">
        <v>479329</v>
      </c>
      <c r="Y35" s="25">
        <v>88460.237006902316</v>
      </c>
      <c r="Z35" s="25">
        <v>14530755.4</v>
      </c>
      <c r="AA35" s="44">
        <f t="shared" ref="AA35:AA41" si="8">SUM(C35,E35,G35,I35,K35,M35,O35,Q35,S35,U35,W35,Y35)</f>
        <v>11480664.932431096</v>
      </c>
      <c r="AB35" s="44">
        <f t="shared" si="7"/>
        <v>32666263.399999999</v>
      </c>
    </row>
    <row r="36" spans="1:28" x14ac:dyDescent="0.25">
      <c r="A36" s="18"/>
      <c r="B36" s="18" t="s">
        <v>55</v>
      </c>
      <c r="C36" s="17">
        <v>105426.36</v>
      </c>
      <c r="D36" s="17">
        <v>18896</v>
      </c>
      <c r="E36" s="17">
        <v>71795.360000000001</v>
      </c>
      <c r="F36" s="2">
        <v>126893</v>
      </c>
      <c r="G36" s="17">
        <v>79535.899999999994</v>
      </c>
      <c r="H36" s="17">
        <v>72214</v>
      </c>
      <c r="I36" s="17">
        <v>83228.08</v>
      </c>
      <c r="J36" s="2">
        <v>95885.2</v>
      </c>
      <c r="K36" s="17">
        <v>72172.88</v>
      </c>
      <c r="L36" s="17">
        <v>91072</v>
      </c>
      <c r="M36" s="2">
        <v>68191.760000000009</v>
      </c>
      <c r="N36" s="2">
        <v>89206</v>
      </c>
      <c r="O36" s="2">
        <v>102699.376</v>
      </c>
      <c r="P36" s="2">
        <v>155831</v>
      </c>
      <c r="Q36" s="2">
        <v>124893.36525607572</v>
      </c>
      <c r="R36" s="2">
        <v>91074.8</v>
      </c>
      <c r="S36" s="2">
        <v>131440.97865093156</v>
      </c>
      <c r="T36" s="2">
        <v>647601</v>
      </c>
      <c r="U36" s="25">
        <v>118983.48237140584</v>
      </c>
      <c r="V36" s="25">
        <v>81161</v>
      </c>
      <c r="W36" s="25">
        <v>131726.05992399002</v>
      </c>
      <c r="X36" s="25">
        <v>69874.100000000006</v>
      </c>
      <c r="Y36" s="25">
        <v>181029.20004006405</v>
      </c>
      <c r="Z36" s="25">
        <v>64003</v>
      </c>
      <c r="AA36" s="44">
        <f t="shared" si="8"/>
        <v>1271122.8022424672</v>
      </c>
      <c r="AB36" s="44">
        <f t="shared" si="7"/>
        <v>1603711.1</v>
      </c>
    </row>
    <row r="37" spans="1:28" x14ac:dyDescent="0.25">
      <c r="A37" s="18"/>
      <c r="B37" s="18" t="s">
        <v>54</v>
      </c>
      <c r="C37" s="17">
        <v>1943720.6255999999</v>
      </c>
      <c r="D37" s="17">
        <v>1155897.48</v>
      </c>
      <c r="E37" s="17">
        <v>1238155.2767999999</v>
      </c>
      <c r="F37" s="2">
        <v>1932072.78</v>
      </c>
      <c r="G37" s="17">
        <v>2237218.2000000002</v>
      </c>
      <c r="H37" s="17">
        <v>2342194.0099999998</v>
      </c>
      <c r="I37" s="17">
        <v>1412819.11</v>
      </c>
      <c r="J37" s="2">
        <v>2298945.5099999998</v>
      </c>
      <c r="K37" s="17">
        <v>2812499.52</v>
      </c>
      <c r="L37" s="17">
        <v>2849045.88</v>
      </c>
      <c r="M37" s="2">
        <v>4208502.4696000004</v>
      </c>
      <c r="N37" s="2">
        <v>2775207.2899999996</v>
      </c>
      <c r="O37" s="2">
        <v>2584891.2856000001</v>
      </c>
      <c r="P37" s="2">
        <v>3572210.31</v>
      </c>
      <c r="Q37" s="2">
        <v>2090206.8383559391</v>
      </c>
      <c r="R37" s="2">
        <v>2594524.6</v>
      </c>
      <c r="S37" s="2">
        <v>2023586.8370021328</v>
      </c>
      <c r="T37" s="2">
        <v>60363</v>
      </c>
      <c r="U37" s="25">
        <v>2696551.7040930847</v>
      </c>
      <c r="V37" s="25">
        <v>3620374.82</v>
      </c>
      <c r="W37" s="25">
        <v>2544127.3252490442</v>
      </c>
      <c r="X37" s="25">
        <v>2587234.42</v>
      </c>
      <c r="Y37" s="25">
        <v>2145256.2430491298</v>
      </c>
      <c r="Z37" s="25">
        <v>4619020.5999999996</v>
      </c>
      <c r="AA37" s="44">
        <f t="shared" si="8"/>
        <v>27937535.43534933</v>
      </c>
      <c r="AB37" s="44">
        <f t="shared" si="7"/>
        <v>30407090.700000003</v>
      </c>
    </row>
    <row r="38" spans="1:28" x14ac:dyDescent="0.25">
      <c r="A38" s="18"/>
      <c r="B38" s="18" t="s">
        <v>53</v>
      </c>
      <c r="C38" s="17">
        <v>408726.24</v>
      </c>
      <c r="D38" s="17">
        <v>371446.32</v>
      </c>
      <c r="E38" s="17">
        <v>270899.67839999998</v>
      </c>
      <c r="F38" s="2">
        <v>313332</v>
      </c>
      <c r="G38" s="17">
        <v>319194</v>
      </c>
      <c r="H38" s="17">
        <v>308809.5</v>
      </c>
      <c r="I38" s="17">
        <v>227377.28</v>
      </c>
      <c r="J38" s="2">
        <v>322990.40000000002</v>
      </c>
      <c r="K38" s="17">
        <v>217895.6</v>
      </c>
      <c r="L38" s="17">
        <v>244304.74</v>
      </c>
      <c r="M38" s="2">
        <v>245721.32</v>
      </c>
      <c r="N38" s="2">
        <v>251663</v>
      </c>
      <c r="O38" s="2">
        <v>250090.88</v>
      </c>
      <c r="P38" s="2">
        <v>194608.5</v>
      </c>
      <c r="Q38" s="2">
        <v>266889.32843940682</v>
      </c>
      <c r="R38" s="2">
        <v>195456.78</v>
      </c>
      <c r="S38" s="2">
        <v>269257.1874024563</v>
      </c>
      <c r="T38" s="2">
        <v>2610469.38</v>
      </c>
      <c r="U38" s="25">
        <v>352390.63550862065</v>
      </c>
      <c r="V38" s="25">
        <v>197841.5</v>
      </c>
      <c r="W38" s="25">
        <v>262388.09226895036</v>
      </c>
      <c r="X38" s="25">
        <v>214172</v>
      </c>
      <c r="Y38" s="25">
        <v>200923.7157400657</v>
      </c>
      <c r="Z38" s="25">
        <v>207945</v>
      </c>
      <c r="AA38" s="44">
        <f t="shared" si="8"/>
        <v>3291753.9577594995</v>
      </c>
      <c r="AB38" s="44">
        <f t="shared" si="7"/>
        <v>5433039.1200000001</v>
      </c>
    </row>
    <row r="39" spans="1:28" x14ac:dyDescent="0.25">
      <c r="A39" s="18"/>
      <c r="B39" s="18" t="s">
        <v>52</v>
      </c>
      <c r="C39" s="17">
        <v>5699617.6119999997</v>
      </c>
      <c r="D39" s="17">
        <v>4844001.6399999997</v>
      </c>
      <c r="E39" s="17">
        <v>4038256.0608000001</v>
      </c>
      <c r="F39" s="2">
        <v>5822056.0899999999</v>
      </c>
      <c r="G39" s="17">
        <v>5874518</v>
      </c>
      <c r="H39" s="17">
        <v>4096601.21</v>
      </c>
      <c r="I39" s="17">
        <v>4346101.3899999997</v>
      </c>
      <c r="J39" s="2">
        <v>5363073.8099999996</v>
      </c>
      <c r="K39" s="17">
        <v>3722068.15</v>
      </c>
      <c r="L39" s="17">
        <v>6747509.4100000001</v>
      </c>
      <c r="M39" s="2">
        <v>6101663.5367999999</v>
      </c>
      <c r="N39" s="2">
        <v>5049776.51</v>
      </c>
      <c r="O39" s="2">
        <v>5470342.8624</v>
      </c>
      <c r="P39" s="2">
        <v>5596915.4199999999</v>
      </c>
      <c r="Q39" s="2">
        <v>4911079.4520547949</v>
      </c>
      <c r="R39" s="2">
        <v>6350682.5300000003</v>
      </c>
      <c r="S39" s="2">
        <v>4752657.5342465751</v>
      </c>
      <c r="T39" s="2">
        <v>163913.46</v>
      </c>
      <c r="U39" s="25">
        <v>4911079.4520547949</v>
      </c>
      <c r="V39" s="25">
        <v>5981886.75</v>
      </c>
      <c r="W39" s="25">
        <v>4752657.5342465751</v>
      </c>
      <c r="X39" s="25">
        <v>5796128.7999999998</v>
      </c>
      <c r="Y39" s="25">
        <v>4911079.4520547949</v>
      </c>
      <c r="Z39" s="25">
        <v>6125771.6399999997</v>
      </c>
      <c r="AA39" s="44">
        <f t="shared" si="8"/>
        <v>59491121.036657557</v>
      </c>
      <c r="AB39" s="44">
        <f t="shared" si="7"/>
        <v>61938317.270000003</v>
      </c>
    </row>
    <row r="40" spans="1:28" x14ac:dyDescent="0.25">
      <c r="A40" s="18"/>
      <c r="B40" s="18" t="s">
        <v>51</v>
      </c>
      <c r="C40" s="17">
        <v>24238.240000000002</v>
      </c>
      <c r="D40" s="17">
        <v>66359</v>
      </c>
      <c r="E40" s="17">
        <v>94640</v>
      </c>
      <c r="F40" s="2">
        <v>81000</v>
      </c>
      <c r="G40" s="17">
        <v>67631</v>
      </c>
      <c r="H40" s="17">
        <v>62320</v>
      </c>
      <c r="I40" s="17">
        <v>72654.399999999994</v>
      </c>
      <c r="J40" s="2">
        <v>106165</v>
      </c>
      <c r="K40" s="17">
        <v>21112</v>
      </c>
      <c r="L40" s="17">
        <v>28500</v>
      </c>
      <c r="M40" s="2">
        <v>23514.400000000001</v>
      </c>
      <c r="N40" s="2">
        <v>24750</v>
      </c>
      <c r="O40" s="2">
        <v>51146.16</v>
      </c>
      <c r="P40" s="2">
        <v>66085</v>
      </c>
      <c r="Q40" s="2">
        <v>0</v>
      </c>
      <c r="R40" s="2">
        <v>11530</v>
      </c>
      <c r="S40" s="2">
        <v>0</v>
      </c>
      <c r="T40" s="2">
        <v>5035603.4800000004</v>
      </c>
      <c r="U40" s="30">
        <v>0</v>
      </c>
      <c r="V40" s="25">
        <v>14300</v>
      </c>
      <c r="W40" s="30">
        <v>0</v>
      </c>
      <c r="X40" s="25">
        <v>28840</v>
      </c>
      <c r="Y40" s="30">
        <v>0</v>
      </c>
      <c r="Z40" s="25">
        <v>20385</v>
      </c>
      <c r="AA40" s="44">
        <f t="shared" si="8"/>
        <v>354936.20000000007</v>
      </c>
      <c r="AB40" s="44">
        <f t="shared" si="7"/>
        <v>5545837.4800000004</v>
      </c>
    </row>
    <row r="41" spans="1:28" x14ac:dyDescent="0.25">
      <c r="A41" s="18"/>
      <c r="B41" s="18" t="s">
        <v>50</v>
      </c>
      <c r="C41" s="30">
        <v>0</v>
      </c>
      <c r="D41" s="30">
        <v>0</v>
      </c>
      <c r="E41" s="25">
        <v>-993.69920000000002</v>
      </c>
      <c r="F41" s="2">
        <v>0</v>
      </c>
      <c r="G41" s="30">
        <v>0</v>
      </c>
      <c r="H41" s="30">
        <v>0</v>
      </c>
      <c r="I41" s="25">
        <v>-13638.85</v>
      </c>
      <c r="J41" s="2">
        <v>0</v>
      </c>
      <c r="K41" s="25">
        <v>-6632.63</v>
      </c>
      <c r="L41" s="30">
        <v>0</v>
      </c>
      <c r="M41" s="32">
        <v>-763.36</v>
      </c>
      <c r="N41" s="2">
        <v>0</v>
      </c>
      <c r="O41" s="32">
        <v>-3900.78</v>
      </c>
      <c r="P41" s="2">
        <v>0</v>
      </c>
      <c r="Q41" s="32">
        <v>-19458.115690196908</v>
      </c>
      <c r="R41" s="2">
        <v>0</v>
      </c>
      <c r="S41" s="32">
        <v>-30319.791209025061</v>
      </c>
      <c r="T41" s="2">
        <v>33175</v>
      </c>
      <c r="U41" s="25">
        <v>-29777.408535122802</v>
      </c>
      <c r="V41" s="30">
        <v>0</v>
      </c>
      <c r="W41" s="30">
        <v>0</v>
      </c>
      <c r="X41" s="30">
        <v>0</v>
      </c>
      <c r="Y41" s="25">
        <v>-110496.9757050843</v>
      </c>
      <c r="Z41" s="30">
        <v>0</v>
      </c>
      <c r="AA41" s="44">
        <f t="shared" si="8"/>
        <v>-215981.61033942905</v>
      </c>
      <c r="AB41" s="44">
        <f t="shared" si="7"/>
        <v>33175</v>
      </c>
    </row>
    <row r="42" spans="1:28" x14ac:dyDescent="0.25">
      <c r="A42" s="18"/>
      <c r="B42" s="20" t="s">
        <v>49</v>
      </c>
      <c r="C42" s="17"/>
      <c r="D42" s="17"/>
      <c r="E42" s="17"/>
      <c r="G42" s="17"/>
      <c r="H42" s="17"/>
      <c r="I42" s="17"/>
      <c r="K42" s="17"/>
      <c r="L42" s="17"/>
      <c r="U42" s="25"/>
      <c r="V42" s="25"/>
      <c r="W42" s="25"/>
      <c r="X42" s="25"/>
      <c r="Y42" s="25"/>
      <c r="Z42" s="25"/>
      <c r="AA42" s="44"/>
      <c r="AB42" s="44"/>
    </row>
    <row r="43" spans="1:28" x14ac:dyDescent="0.25">
      <c r="A43" s="18"/>
      <c r="B43" s="18" t="s">
        <v>48</v>
      </c>
      <c r="C43" s="17">
        <v>85644</v>
      </c>
      <c r="D43" s="17">
        <f>93664.3-D48</f>
        <v>76674.3</v>
      </c>
      <c r="E43" s="17">
        <v>105140.88</v>
      </c>
      <c r="F43" s="2">
        <f>70093.9-12434.5</f>
        <v>57659.399999999994</v>
      </c>
      <c r="G43" s="17">
        <v>109129.4</v>
      </c>
      <c r="H43" s="30">
        <v>0</v>
      </c>
      <c r="I43" s="17">
        <v>117310.65</v>
      </c>
      <c r="J43" s="2">
        <v>113004</v>
      </c>
      <c r="K43" s="17">
        <v>83900.23</v>
      </c>
      <c r="L43" s="17">
        <v>67328.7</v>
      </c>
      <c r="M43" s="2">
        <v>73311.680000000008</v>
      </c>
      <c r="N43" s="2">
        <v>43195.8</v>
      </c>
      <c r="O43" s="2">
        <v>89357.736000000019</v>
      </c>
      <c r="P43" s="2">
        <v>0</v>
      </c>
      <c r="Q43" s="2">
        <v>54543.747422327295</v>
      </c>
      <c r="R43" s="2">
        <v>76031.100000000006</v>
      </c>
      <c r="S43" s="2">
        <v>55424.431629710729</v>
      </c>
      <c r="T43" s="2">
        <v>0</v>
      </c>
      <c r="U43" s="25">
        <v>121177.30236506024</v>
      </c>
      <c r="V43" s="25">
        <v>45279.9</v>
      </c>
      <c r="W43" s="25">
        <v>103566.10033212061</v>
      </c>
      <c r="X43" s="30">
        <v>0</v>
      </c>
      <c r="Y43" s="25">
        <v>164618.77639200032</v>
      </c>
      <c r="Z43" s="30">
        <v>0</v>
      </c>
      <c r="AA43" s="44">
        <f t="shared" ref="AA43:AA51" si="9">SUM(C43,E43,G43,I43,K43,M43,O43,Q43,S43,U43,W43,Y43)</f>
        <v>1163124.9341412191</v>
      </c>
      <c r="AB43" s="44">
        <f t="shared" ref="AB43:AB51" si="10">SUM(D43,F43,H43,J43,L43,N43,P43,R43,T43,V43,X43,Z43)</f>
        <v>479173.20000000007</v>
      </c>
    </row>
    <row r="44" spans="1:28" x14ac:dyDescent="0.25">
      <c r="A44" s="18"/>
      <c r="B44" s="18" t="s">
        <v>47</v>
      </c>
      <c r="C44" s="17">
        <v>1095191.5312000001</v>
      </c>
      <c r="D44" s="17">
        <v>1798357.51</v>
      </c>
      <c r="E44" s="17">
        <v>1298432.72</v>
      </c>
      <c r="F44" s="2">
        <v>1512987.32</v>
      </c>
      <c r="G44" s="17">
        <v>1732869.45</v>
      </c>
      <c r="H44" s="17">
        <v>2593268.34</v>
      </c>
      <c r="I44" s="17">
        <v>1206404.6000000001</v>
      </c>
      <c r="J44" s="2">
        <v>3846028.56</v>
      </c>
      <c r="K44" s="17">
        <v>1288086</v>
      </c>
      <c r="L44" s="17">
        <v>3006387.08</v>
      </c>
      <c r="M44" s="2">
        <v>1192617.1504000002</v>
      </c>
      <c r="N44" s="2">
        <v>1488448.37</v>
      </c>
      <c r="O44" s="2">
        <v>1325549.94</v>
      </c>
      <c r="P44" s="2">
        <v>1389101.39</v>
      </c>
      <c r="Q44" s="2">
        <v>1327343.4372832342</v>
      </c>
      <c r="R44" s="2">
        <v>1622790.49</v>
      </c>
      <c r="S44" s="2">
        <v>1307437.0151160448</v>
      </c>
      <c r="T44" s="2">
        <v>38422.1</v>
      </c>
      <c r="U44" s="25">
        <v>1308487.8302991767</v>
      </c>
      <c r="V44" s="25">
        <v>2097349.81</v>
      </c>
      <c r="W44" s="25">
        <v>1223962.8372906584</v>
      </c>
      <c r="X44" s="25">
        <v>1539191.11</v>
      </c>
      <c r="Y44" s="25">
        <v>1252491.9825755067</v>
      </c>
      <c r="Z44" s="25">
        <v>3094601.39</v>
      </c>
      <c r="AA44" s="44">
        <f t="shared" si="9"/>
        <v>15558874.49416462</v>
      </c>
      <c r="AB44" s="44">
        <f t="shared" si="10"/>
        <v>24026933.469999999</v>
      </c>
    </row>
    <row r="45" spans="1:28" x14ac:dyDescent="0.25">
      <c r="A45" s="18"/>
      <c r="B45" s="18" t="s">
        <v>46</v>
      </c>
      <c r="C45" s="17">
        <v>17387300.32</v>
      </c>
      <c r="D45" s="17">
        <v>6309537.5</v>
      </c>
      <c r="E45" s="17">
        <v>366982.72000000003</v>
      </c>
      <c r="F45" s="2">
        <v>11233895.5</v>
      </c>
      <c r="G45" s="17">
        <v>723451</v>
      </c>
      <c r="H45" s="17">
        <v>1065507</v>
      </c>
      <c r="I45" s="17">
        <v>6483524.2199999997</v>
      </c>
      <c r="J45" s="2">
        <v>5812729</v>
      </c>
      <c r="K45" s="17">
        <v>352141.92</v>
      </c>
      <c r="L45" s="17">
        <v>753442</v>
      </c>
      <c r="M45" s="2">
        <v>1859252.72</v>
      </c>
      <c r="N45" s="2">
        <v>1423159</v>
      </c>
      <c r="O45" s="2">
        <v>718229.61600000004</v>
      </c>
      <c r="P45" s="2">
        <v>1041739.98</v>
      </c>
      <c r="Q45" s="2">
        <v>728000</v>
      </c>
      <c r="R45" s="2">
        <v>1515989</v>
      </c>
      <c r="S45" s="2">
        <v>728000</v>
      </c>
      <c r="T45" s="2">
        <v>2447049.81</v>
      </c>
      <c r="U45" s="25">
        <v>728000</v>
      </c>
      <c r="V45" s="25">
        <v>6290900</v>
      </c>
      <c r="W45" s="25">
        <v>728000</v>
      </c>
      <c r="X45" s="25">
        <v>2322407</v>
      </c>
      <c r="Y45" s="25">
        <v>728000</v>
      </c>
      <c r="Z45" s="25">
        <v>477557</v>
      </c>
      <c r="AA45" s="44">
        <f t="shared" si="9"/>
        <v>31530882.515999999</v>
      </c>
      <c r="AB45" s="44">
        <f t="shared" si="10"/>
        <v>40693912.789999999</v>
      </c>
    </row>
    <row r="46" spans="1:28" x14ac:dyDescent="0.25">
      <c r="A46" s="18"/>
      <c r="B46" s="18" t="s">
        <v>45</v>
      </c>
      <c r="C46" s="17">
        <v>36821.210400000004</v>
      </c>
      <c r="D46" s="17">
        <v>51331.56</v>
      </c>
      <c r="E46" s="17">
        <v>351903.04240000003</v>
      </c>
      <c r="F46" s="2">
        <v>723509.5</v>
      </c>
      <c r="G46" s="17">
        <v>521981.2</v>
      </c>
      <c r="H46" s="17">
        <v>491753.2</v>
      </c>
      <c r="I46" s="17">
        <v>821045.39</v>
      </c>
      <c r="J46" s="2">
        <v>413403.01</v>
      </c>
      <c r="K46" s="17">
        <v>151143.38</v>
      </c>
      <c r="L46" s="17">
        <v>617690.84</v>
      </c>
      <c r="M46" s="2">
        <v>45171.422399999996</v>
      </c>
      <c r="N46" s="2">
        <v>132721.60000000001</v>
      </c>
      <c r="O46" s="2">
        <v>50792.185600000004</v>
      </c>
      <c r="P46" s="2">
        <v>360479.13</v>
      </c>
      <c r="Q46" s="2">
        <v>162618.64986819946</v>
      </c>
      <c r="R46" s="2">
        <v>79954.75</v>
      </c>
      <c r="S46" s="2">
        <v>326161.78248511284</v>
      </c>
      <c r="T46" s="2">
        <v>1264053</v>
      </c>
      <c r="U46" s="25">
        <v>345961.31651371956</v>
      </c>
      <c r="V46" s="25">
        <v>84772.08</v>
      </c>
      <c r="W46" s="25">
        <v>347875.01234131312</v>
      </c>
      <c r="X46" s="25">
        <v>154657.32999999999</v>
      </c>
      <c r="Y46" s="25">
        <v>638428.84754208568</v>
      </c>
      <c r="Z46" s="25">
        <v>268069.34999999998</v>
      </c>
      <c r="AA46" s="44">
        <f t="shared" si="9"/>
        <v>3799903.439550431</v>
      </c>
      <c r="AB46" s="44">
        <f t="shared" si="10"/>
        <v>4642395.3499999996</v>
      </c>
    </row>
    <row r="47" spans="1:28" x14ac:dyDescent="0.25">
      <c r="A47" s="18"/>
      <c r="B47" s="18" t="s">
        <v>44</v>
      </c>
      <c r="C47" s="17">
        <v>1716</v>
      </c>
      <c r="D47" s="30">
        <v>0</v>
      </c>
      <c r="E47" s="17">
        <v>7716.8</v>
      </c>
      <c r="F47" s="2">
        <v>5635</v>
      </c>
      <c r="G47" s="17">
        <v>3431.2</v>
      </c>
      <c r="H47" s="17">
        <v>3105</v>
      </c>
      <c r="I47" s="17">
        <v>1518.4</v>
      </c>
      <c r="J47" s="2">
        <v>0</v>
      </c>
      <c r="K47" s="17">
        <v>5148</v>
      </c>
      <c r="L47" s="17">
        <v>1520</v>
      </c>
      <c r="M47" s="2">
        <v>10285.6</v>
      </c>
      <c r="N47" s="2">
        <v>6430</v>
      </c>
      <c r="O47" s="2">
        <v>1248</v>
      </c>
      <c r="P47" s="2">
        <v>635</v>
      </c>
      <c r="Q47" s="2">
        <v>366.35793111272068</v>
      </c>
      <c r="R47" s="2">
        <v>2095</v>
      </c>
      <c r="S47" s="2">
        <v>10409.977349401795</v>
      </c>
      <c r="T47" s="2">
        <v>129145.15</v>
      </c>
      <c r="U47" s="25">
        <v>2004.560725349716</v>
      </c>
      <c r="V47" s="25">
        <v>11090</v>
      </c>
      <c r="W47" s="25">
        <v>8771.7745551648004</v>
      </c>
      <c r="X47" s="25">
        <v>385</v>
      </c>
      <c r="Y47" s="25">
        <v>3103.634518687878</v>
      </c>
      <c r="Z47" s="25">
        <v>1925</v>
      </c>
      <c r="AA47" s="44">
        <f t="shared" si="9"/>
        <v>55720.305079716913</v>
      </c>
      <c r="AB47" s="44">
        <f t="shared" si="10"/>
        <v>161965.15</v>
      </c>
    </row>
    <row r="48" spans="1:28" x14ac:dyDescent="0.25">
      <c r="A48" s="18"/>
      <c r="B48" s="18" t="s">
        <v>43</v>
      </c>
      <c r="C48" s="17">
        <v>10240.880000000001</v>
      </c>
      <c r="D48" s="17">
        <v>16990</v>
      </c>
      <c r="E48" s="17">
        <v>9250.8000000000011</v>
      </c>
      <c r="F48" s="2">
        <v>12434.5</v>
      </c>
      <c r="G48" s="17">
        <v>25370.3</v>
      </c>
      <c r="H48" s="17">
        <v>9710</v>
      </c>
      <c r="I48" s="17">
        <v>22338.26</v>
      </c>
      <c r="J48" s="2">
        <v>11190.7</v>
      </c>
      <c r="K48" s="17">
        <v>22094.38</v>
      </c>
      <c r="L48" s="17">
        <v>24234</v>
      </c>
      <c r="M48" s="2">
        <v>3681.392000000003</v>
      </c>
      <c r="N48" s="2">
        <v>17922</v>
      </c>
      <c r="O48" s="2">
        <v>2095.7039999999911</v>
      </c>
      <c r="P48" s="2">
        <v>13139</v>
      </c>
      <c r="Q48" s="2">
        <v>9305.0085283070985</v>
      </c>
      <c r="R48" s="2">
        <v>16650</v>
      </c>
      <c r="S48" s="2">
        <v>6992.2004351494816</v>
      </c>
      <c r="T48" s="2">
        <v>2855</v>
      </c>
      <c r="U48" s="25">
        <v>18967.883330512544</v>
      </c>
      <c r="V48" s="25">
        <v>9069.1</v>
      </c>
      <c r="W48" s="25">
        <v>16734.057882507321</v>
      </c>
      <c r="X48" s="25">
        <v>18651</v>
      </c>
      <c r="Y48" s="25">
        <v>14657.989693256883</v>
      </c>
      <c r="Z48" s="25">
        <v>12412</v>
      </c>
      <c r="AA48" s="44">
        <f t="shared" si="9"/>
        <v>161728.85586973332</v>
      </c>
      <c r="AB48" s="44">
        <f t="shared" si="10"/>
        <v>165257.29999999999</v>
      </c>
    </row>
    <row r="49" spans="1:28" x14ac:dyDescent="0.25">
      <c r="A49" s="18"/>
      <c r="B49" s="18" t="s">
        <v>42</v>
      </c>
      <c r="C49" s="17">
        <v>2203418.88</v>
      </c>
      <c r="D49" s="17">
        <v>2140872.5</v>
      </c>
      <c r="E49" s="17">
        <v>446018.04000000004</v>
      </c>
      <c r="F49" s="2">
        <v>803047</v>
      </c>
      <c r="G49" s="17">
        <v>530157</v>
      </c>
      <c r="H49" s="17">
        <v>447300</v>
      </c>
      <c r="I49" s="17">
        <v>153542.48000000001</v>
      </c>
      <c r="J49" s="2">
        <v>291908.5</v>
      </c>
      <c r="K49" s="17">
        <v>132226.37</v>
      </c>
      <c r="L49" s="17">
        <v>182964.85</v>
      </c>
      <c r="M49" s="2">
        <v>167544.52000000002</v>
      </c>
      <c r="N49" s="2">
        <v>124110.13999999998</v>
      </c>
      <c r="O49" s="2">
        <v>142982.84</v>
      </c>
      <c r="P49" s="2">
        <v>117044</v>
      </c>
      <c r="Q49" s="2">
        <v>186851.20169638735</v>
      </c>
      <c r="R49" s="2">
        <v>103451.16</v>
      </c>
      <c r="S49" s="2">
        <v>121921.54819783346</v>
      </c>
      <c r="T49" s="2">
        <v>5013.8999999999996</v>
      </c>
      <c r="U49" s="25">
        <v>158885.41988905382</v>
      </c>
      <c r="V49" s="25">
        <v>95202</v>
      </c>
      <c r="W49" s="25">
        <v>117433.9491259239</v>
      </c>
      <c r="X49" s="25">
        <v>71271</v>
      </c>
      <c r="Y49" s="25">
        <v>99872.597385567933</v>
      </c>
      <c r="Z49" s="25">
        <v>45051.31</v>
      </c>
      <c r="AA49" s="44">
        <f t="shared" si="9"/>
        <v>4460854.8462947663</v>
      </c>
      <c r="AB49" s="44">
        <f t="shared" si="10"/>
        <v>4427236.3600000003</v>
      </c>
    </row>
    <row r="50" spans="1:28" x14ac:dyDescent="0.25">
      <c r="A50" s="18"/>
      <c r="B50" s="18" t="s">
        <v>41</v>
      </c>
      <c r="C50" s="30">
        <v>0</v>
      </c>
      <c r="D50" s="30">
        <v>0</v>
      </c>
      <c r="E50" s="30">
        <v>0</v>
      </c>
      <c r="F50" s="26">
        <v>0</v>
      </c>
      <c r="G50" s="30">
        <v>0</v>
      </c>
      <c r="H50" s="30">
        <v>0</v>
      </c>
      <c r="I50" s="25">
        <v>-10868</v>
      </c>
      <c r="J50" s="2">
        <v>0</v>
      </c>
      <c r="K50" s="30">
        <v>0</v>
      </c>
      <c r="L50" s="30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73687.759999999995</v>
      </c>
      <c r="U50" s="30">
        <v>0</v>
      </c>
      <c r="V50" s="25">
        <v>57941.09</v>
      </c>
      <c r="W50" s="30">
        <v>0</v>
      </c>
      <c r="X50" s="30">
        <v>0</v>
      </c>
      <c r="Y50" s="30">
        <v>0</v>
      </c>
      <c r="Z50" s="30">
        <v>0</v>
      </c>
      <c r="AA50" s="44">
        <f t="shared" si="9"/>
        <v>-10868</v>
      </c>
      <c r="AB50" s="44">
        <f t="shared" si="10"/>
        <v>131628.84999999998</v>
      </c>
    </row>
    <row r="51" spans="1:28" x14ac:dyDescent="0.25">
      <c r="A51" s="18"/>
      <c r="B51" s="20" t="s">
        <v>40</v>
      </c>
      <c r="C51" s="17">
        <v>185647.39439999999</v>
      </c>
      <c r="D51" s="17">
        <v>51002.07</v>
      </c>
      <c r="E51" s="17">
        <v>418615.78720000002</v>
      </c>
      <c r="F51" s="2">
        <v>613918.15</v>
      </c>
      <c r="G51" s="17">
        <v>176358.2</v>
      </c>
      <c r="H51" s="17">
        <v>130505.98</v>
      </c>
      <c r="I51" s="17">
        <v>1408672.11</v>
      </c>
      <c r="J51" s="2">
        <v>238459.29</v>
      </c>
      <c r="K51" s="17">
        <v>36647.550000000003</v>
      </c>
      <c r="L51" s="17">
        <v>156505.38</v>
      </c>
      <c r="M51" s="2">
        <v>103907.7104</v>
      </c>
      <c r="N51" s="2">
        <v>69829.59</v>
      </c>
      <c r="O51" s="2">
        <v>193107.49119999999</v>
      </c>
      <c r="P51" s="2">
        <v>31030.32</v>
      </c>
      <c r="Q51" s="2">
        <v>221640.08354139593</v>
      </c>
      <c r="R51" s="2">
        <v>74666.320000000007</v>
      </c>
      <c r="S51" s="2">
        <v>165232.95096602032</v>
      </c>
      <c r="T51" s="2">
        <v>156053.74</v>
      </c>
      <c r="U51" s="25">
        <v>80166.912456107821</v>
      </c>
      <c r="V51" s="25"/>
      <c r="W51" s="25">
        <v>119603.64142834299</v>
      </c>
      <c r="X51" s="25">
        <v>117379.19</v>
      </c>
      <c r="Y51" s="25">
        <v>89079.616449641006</v>
      </c>
      <c r="Z51" s="25">
        <v>57087.6</v>
      </c>
      <c r="AA51" s="44">
        <f t="shared" si="9"/>
        <v>3198679.4480415084</v>
      </c>
      <c r="AB51" s="44">
        <f t="shared" si="10"/>
        <v>1696437.6300000004</v>
      </c>
    </row>
    <row r="52" spans="1:28" s="5" customFormat="1" x14ac:dyDescent="0.25">
      <c r="A52" s="16"/>
      <c r="B52" s="15" t="s">
        <v>39</v>
      </c>
      <c r="C52" s="13">
        <f>SUM(C31:C51)</f>
        <v>36967681.223200008</v>
      </c>
      <c r="D52" s="13">
        <f>SUM(D31:D51)</f>
        <v>23647426.050000001</v>
      </c>
      <c r="E52" s="13">
        <f>SUM(E29:E51)</f>
        <v>13615690.951200005</v>
      </c>
      <c r="F52" s="24">
        <f>SUM(F29:F51)</f>
        <v>33166718.639999997</v>
      </c>
      <c r="G52" s="13">
        <f>SUM(G31:G51)</f>
        <v>18349416.850000001</v>
      </c>
      <c r="H52" s="13">
        <f>SUM(H31:H51)</f>
        <v>18295526.440000001</v>
      </c>
      <c r="I52" s="13">
        <f t="shared" ref="I52:AB52" si="11">SUM(I29:I51)</f>
        <v>17590491.09</v>
      </c>
      <c r="J52" s="24">
        <f t="shared" si="11"/>
        <v>21250244.98</v>
      </c>
      <c r="K52" s="13">
        <f t="shared" si="11"/>
        <v>10559357</v>
      </c>
      <c r="L52" s="13">
        <f t="shared" si="11"/>
        <v>16953325.48</v>
      </c>
      <c r="M52" s="24">
        <f t="shared" si="11"/>
        <v>15275418.641600002</v>
      </c>
      <c r="N52" s="24">
        <f t="shared" si="11"/>
        <v>13695891.820000002</v>
      </c>
      <c r="O52" s="24">
        <f t="shared" si="11"/>
        <v>12637020.957599999</v>
      </c>
      <c r="P52" s="24">
        <f t="shared" si="11"/>
        <v>13909565.070000002</v>
      </c>
      <c r="Q52" s="24">
        <f t="shared" si="11"/>
        <v>11418599.057264889</v>
      </c>
      <c r="R52" s="24">
        <f t="shared" si="11"/>
        <v>14087163.93</v>
      </c>
      <c r="S52" s="24">
        <f>SUM(S29:S51)</f>
        <v>11090125.496922009</v>
      </c>
      <c r="T52" s="24">
        <f>SUM(T29:T51)</f>
        <v>14126633.190000001</v>
      </c>
      <c r="U52" s="52">
        <f t="shared" ref="U52:V52" si="12">SUM(U29:U51)</f>
        <v>11866239.615343712</v>
      </c>
      <c r="V52" s="52">
        <f t="shared" si="12"/>
        <v>20243874.870000001</v>
      </c>
      <c r="W52" s="51">
        <v>11312899.728841467</v>
      </c>
      <c r="X52" s="51">
        <f>SUM(X29:X51)</f>
        <v>14139334.489999998</v>
      </c>
      <c r="Y52" s="51">
        <v>11017458.520763166</v>
      </c>
      <c r="Z52" s="51">
        <f>SUM(Z29:Z51)</f>
        <v>30472515.350000005</v>
      </c>
      <c r="AA52" s="52">
        <f t="shared" si="11"/>
        <v>181700399.13273528</v>
      </c>
      <c r="AB52" s="52">
        <f t="shared" si="11"/>
        <v>233988220.31</v>
      </c>
    </row>
    <row r="53" spans="1:28" x14ac:dyDescent="0.25">
      <c r="A53" s="18"/>
      <c r="B53" s="18"/>
      <c r="C53" s="21"/>
      <c r="D53" s="21"/>
      <c r="E53" s="43"/>
      <c r="G53" s="21"/>
      <c r="H53" s="21"/>
      <c r="I53" s="43"/>
      <c r="K53" s="21"/>
      <c r="L53" s="21"/>
      <c r="U53" s="53"/>
      <c r="V53" s="53"/>
      <c r="W53" s="53"/>
      <c r="X53" s="53"/>
      <c r="Y53" s="53"/>
      <c r="Z53" s="53"/>
      <c r="AA53" s="44"/>
      <c r="AB53" s="44"/>
    </row>
    <row r="54" spans="1:28" x14ac:dyDescent="0.25">
      <c r="A54" s="20" t="s">
        <v>38</v>
      </c>
      <c r="B54" s="18"/>
      <c r="C54" s="19"/>
      <c r="D54" s="19"/>
      <c r="E54" s="21"/>
      <c r="G54" s="19"/>
      <c r="H54" s="19"/>
      <c r="I54" s="21"/>
      <c r="K54" s="19"/>
      <c r="L54" s="19"/>
      <c r="U54" s="54"/>
      <c r="V54" s="54"/>
      <c r="W54" s="54"/>
      <c r="X54" s="54"/>
      <c r="Y54" s="54"/>
      <c r="Z54" s="54"/>
      <c r="AA54" s="44"/>
      <c r="AB54" s="44"/>
    </row>
    <row r="55" spans="1:28" x14ac:dyDescent="0.25">
      <c r="A55" s="20"/>
      <c r="B55" s="20" t="s">
        <v>37</v>
      </c>
      <c r="C55" s="17"/>
      <c r="D55" s="17"/>
      <c r="E55" s="19"/>
      <c r="G55" s="17"/>
      <c r="H55" s="17"/>
      <c r="I55" s="19"/>
      <c r="K55" s="17"/>
      <c r="L55" s="17"/>
      <c r="U55" s="25"/>
      <c r="V55" s="25"/>
      <c r="W55" s="25"/>
      <c r="X55" s="25"/>
      <c r="Y55" s="25"/>
      <c r="Z55" s="25"/>
      <c r="AA55" s="44"/>
      <c r="AB55" s="44"/>
    </row>
    <row r="56" spans="1:28" x14ac:dyDescent="0.25">
      <c r="A56" s="18"/>
      <c r="B56" s="18" t="s">
        <v>36</v>
      </c>
      <c r="C56" s="17">
        <v>26052</v>
      </c>
      <c r="D56" s="17">
        <v>15260</v>
      </c>
      <c r="E56" s="17">
        <v>17715.36</v>
      </c>
      <c r="F56" s="2">
        <v>17440</v>
      </c>
      <c r="G56" s="17">
        <v>16152</v>
      </c>
      <c r="H56" s="17">
        <v>7085</v>
      </c>
      <c r="I56" s="17">
        <v>23446.799999999999</v>
      </c>
      <c r="J56" s="2">
        <v>20165</v>
      </c>
      <c r="K56" s="17">
        <v>6252.48</v>
      </c>
      <c r="L56" s="17">
        <v>7630</v>
      </c>
      <c r="M56" s="2">
        <v>22404.720000000001</v>
      </c>
      <c r="N56" s="2">
        <v>30520</v>
      </c>
      <c r="O56" s="2">
        <v>5210.4000000000005</v>
      </c>
      <c r="P56" s="2">
        <v>17440</v>
      </c>
      <c r="Q56" s="2">
        <v>12279.651405474498</v>
      </c>
      <c r="R56" s="2">
        <v>13080</v>
      </c>
      <c r="S56" s="2">
        <v>9694.4616359009196</v>
      </c>
      <c r="T56" s="2">
        <v>19620</v>
      </c>
      <c r="U56" s="25">
        <v>13572.246290261288</v>
      </c>
      <c r="V56" s="25">
        <v>16895</v>
      </c>
      <c r="W56" s="25">
        <v>17450.030944621656</v>
      </c>
      <c r="X56" s="25">
        <v>32700</v>
      </c>
      <c r="Y56" s="25">
        <v>18742.625829408447</v>
      </c>
      <c r="Z56" s="25">
        <v>19075</v>
      </c>
      <c r="AA56" s="44">
        <f t="shared" ref="AA56:AA71" si="13">SUM(C56,E56,G56,I56,K56,M56,O56,Q56,S56,U56,W56,Y56)</f>
        <v>188972.7761056668</v>
      </c>
      <c r="AB56" s="44">
        <f t="shared" ref="AB56:AB71" si="14">SUM(D56,F56,H56,J56,L56,N56,P56,R56,T56,V56,X56,Z56)</f>
        <v>216910</v>
      </c>
    </row>
    <row r="57" spans="1:28" x14ac:dyDescent="0.25">
      <c r="A57" s="18"/>
      <c r="B57" s="18" t="s">
        <v>35</v>
      </c>
      <c r="C57" s="17">
        <v>22368.725600000002</v>
      </c>
      <c r="D57" s="17">
        <v>387029.22</v>
      </c>
      <c r="E57" s="17">
        <v>1619783.4328000001</v>
      </c>
      <c r="F57" s="2">
        <v>301990.32</v>
      </c>
      <c r="G57" s="17">
        <v>1088686</v>
      </c>
      <c r="H57" s="17">
        <v>146581.43</v>
      </c>
      <c r="I57" s="17">
        <v>68365.06</v>
      </c>
      <c r="J57" s="2">
        <v>85584.47</v>
      </c>
      <c r="K57" s="17">
        <v>799815.47</v>
      </c>
      <c r="L57" s="17">
        <v>133816.84</v>
      </c>
      <c r="M57" s="2">
        <v>186002.9184</v>
      </c>
      <c r="N57" s="2">
        <v>159033.62</v>
      </c>
      <c r="O57" s="2">
        <v>78329.0144</v>
      </c>
      <c r="P57" s="2">
        <v>73713.41</v>
      </c>
      <c r="Q57" s="2">
        <v>104000</v>
      </c>
      <c r="R57" s="2">
        <v>135639.31</v>
      </c>
      <c r="S57" s="2">
        <v>104000</v>
      </c>
      <c r="T57" s="2">
        <v>90008.26</v>
      </c>
      <c r="U57" s="25">
        <v>104000</v>
      </c>
      <c r="V57" s="25">
        <v>151272.64000000001</v>
      </c>
      <c r="W57" s="25">
        <v>104000</v>
      </c>
      <c r="X57" s="25">
        <v>90875.7</v>
      </c>
      <c r="Y57" s="25">
        <v>104000</v>
      </c>
      <c r="Z57" s="25">
        <v>37023.74</v>
      </c>
      <c r="AA57" s="44">
        <f t="shared" si="13"/>
        <v>4383350.6212000009</v>
      </c>
      <c r="AB57" s="44">
        <f t="shared" si="14"/>
        <v>1792568.96</v>
      </c>
    </row>
    <row r="58" spans="1:28" x14ac:dyDescent="0.25">
      <c r="A58" s="18"/>
      <c r="B58" s="18" t="s">
        <v>34</v>
      </c>
      <c r="C58" s="30">
        <v>0</v>
      </c>
      <c r="D58" s="17">
        <v>60064.5</v>
      </c>
      <c r="E58" s="30">
        <v>0</v>
      </c>
      <c r="F58" s="2">
        <v>107657</v>
      </c>
      <c r="G58" s="30">
        <v>0</v>
      </c>
      <c r="H58" s="30">
        <v>0</v>
      </c>
      <c r="I58" s="30">
        <v>0</v>
      </c>
      <c r="J58" s="26">
        <v>0</v>
      </c>
      <c r="K58" s="17">
        <v>4602</v>
      </c>
      <c r="L58" s="30">
        <v>0</v>
      </c>
      <c r="M58" s="2">
        <v>16372.3976</v>
      </c>
      <c r="N58" s="2">
        <v>1100</v>
      </c>
      <c r="O58" s="2">
        <v>0</v>
      </c>
      <c r="P58" s="2">
        <v>0</v>
      </c>
      <c r="Q58" s="2">
        <v>0</v>
      </c>
      <c r="R58" s="2">
        <v>0</v>
      </c>
      <c r="S58" s="2">
        <v>2658.4278986504969</v>
      </c>
      <c r="T58" s="2">
        <v>0</v>
      </c>
      <c r="U58" s="25">
        <v>0</v>
      </c>
      <c r="V58" s="25">
        <v>13864</v>
      </c>
      <c r="W58" s="25">
        <v>14507.684452314608</v>
      </c>
      <c r="X58" s="25">
        <v>18000</v>
      </c>
      <c r="Y58" s="25">
        <v>1145.6726955870879</v>
      </c>
      <c r="Z58" s="25">
        <v>184599.74</v>
      </c>
      <c r="AA58" s="44">
        <f t="shared" si="13"/>
        <v>39286.182646552195</v>
      </c>
      <c r="AB58" s="44">
        <f t="shared" si="14"/>
        <v>385285.24</v>
      </c>
    </row>
    <row r="59" spans="1:28" x14ac:dyDescent="0.25">
      <c r="A59" s="18"/>
      <c r="B59" s="18" t="s">
        <v>33</v>
      </c>
      <c r="C59" s="17">
        <v>39520</v>
      </c>
      <c r="D59" s="17">
        <v>16800</v>
      </c>
      <c r="E59" s="17">
        <v>39520</v>
      </c>
      <c r="F59" s="2">
        <v>27300</v>
      </c>
      <c r="G59" s="17">
        <v>45760</v>
      </c>
      <c r="H59" s="17">
        <v>37800</v>
      </c>
      <c r="I59" s="17">
        <v>101920</v>
      </c>
      <c r="J59" s="2">
        <v>6300</v>
      </c>
      <c r="K59" s="17">
        <v>10400</v>
      </c>
      <c r="L59" s="17">
        <v>8400</v>
      </c>
      <c r="M59" s="2">
        <v>12480</v>
      </c>
      <c r="N59" s="2">
        <v>0</v>
      </c>
      <c r="O59" s="2">
        <v>20800</v>
      </c>
      <c r="P59" s="2">
        <v>16800</v>
      </c>
      <c r="Q59" s="2">
        <v>20334.824281150162</v>
      </c>
      <c r="R59" s="2">
        <v>0</v>
      </c>
      <c r="S59" s="2">
        <v>21530.990415335466</v>
      </c>
      <c r="T59" s="2">
        <v>4200</v>
      </c>
      <c r="U59" s="25">
        <v>52631.309904153357</v>
      </c>
      <c r="V59" s="25">
        <v>6300</v>
      </c>
      <c r="W59" s="25">
        <v>17576.996805111823</v>
      </c>
      <c r="X59" s="25">
        <v>2100</v>
      </c>
      <c r="Y59" s="25">
        <v>10782.108626198084</v>
      </c>
      <c r="Z59" s="25">
        <v>0</v>
      </c>
      <c r="AA59" s="44">
        <f t="shared" si="13"/>
        <v>393256.23003194889</v>
      </c>
      <c r="AB59" s="44">
        <f t="shared" si="14"/>
        <v>126000</v>
      </c>
    </row>
    <row r="60" spans="1:28" x14ac:dyDescent="0.25">
      <c r="A60" s="18"/>
      <c r="B60" s="18" t="s">
        <v>32</v>
      </c>
      <c r="C60" s="17">
        <v>196627.6</v>
      </c>
      <c r="D60" s="17">
        <v>159249.79999999999</v>
      </c>
      <c r="E60" s="17">
        <v>162474</v>
      </c>
      <c r="F60" s="2">
        <v>169201</v>
      </c>
      <c r="G60" s="17">
        <v>793713</v>
      </c>
      <c r="H60" s="17">
        <v>178118.1</v>
      </c>
      <c r="I60" s="17">
        <v>153004.79999999999</v>
      </c>
      <c r="J60" s="2">
        <v>221406</v>
      </c>
      <c r="K60" s="17">
        <v>234908.54</v>
      </c>
      <c r="L60" s="17">
        <v>227295</v>
      </c>
      <c r="M60" s="2">
        <v>143681.20000000001</v>
      </c>
      <c r="N60" s="2">
        <v>212852</v>
      </c>
      <c r="O60" s="2">
        <v>213995.08000000002</v>
      </c>
      <c r="P60" s="2">
        <v>141365</v>
      </c>
      <c r="Q60" s="2">
        <v>266474</v>
      </c>
      <c r="R60" s="2">
        <v>218667.8</v>
      </c>
      <c r="S60" s="2">
        <v>346512.78480000002</v>
      </c>
      <c r="T60" s="2">
        <v>129963.24</v>
      </c>
      <c r="U60" s="25">
        <v>257004.80000000002</v>
      </c>
      <c r="V60" s="25">
        <v>129391</v>
      </c>
      <c r="W60" s="25">
        <v>286908.54399999999</v>
      </c>
      <c r="X60" s="25">
        <v>186280.5</v>
      </c>
      <c r="Y60" s="25">
        <v>299681.2</v>
      </c>
      <c r="Z60" s="25">
        <v>134050</v>
      </c>
      <c r="AA60" s="44">
        <f t="shared" si="13"/>
        <v>3354985.5488</v>
      </c>
      <c r="AB60" s="44">
        <f t="shared" si="14"/>
        <v>2107839.44</v>
      </c>
    </row>
    <row r="61" spans="1:28" x14ac:dyDescent="0.25">
      <c r="A61" s="18"/>
      <c r="B61" s="18" t="s">
        <v>31</v>
      </c>
      <c r="C61" s="30">
        <v>0</v>
      </c>
      <c r="D61" s="30">
        <v>0</v>
      </c>
      <c r="E61" s="30">
        <v>0</v>
      </c>
      <c r="F61" s="26">
        <v>0</v>
      </c>
      <c r="G61" s="30">
        <v>0</v>
      </c>
      <c r="H61" s="30">
        <v>0</v>
      </c>
      <c r="I61" s="30">
        <v>0</v>
      </c>
      <c r="J61" s="26">
        <v>0</v>
      </c>
      <c r="K61" s="25">
        <v>-2080</v>
      </c>
      <c r="L61" s="30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44">
        <f t="shared" si="13"/>
        <v>-2080</v>
      </c>
      <c r="AB61" s="44">
        <f t="shared" si="14"/>
        <v>0</v>
      </c>
    </row>
    <row r="62" spans="1:28" x14ac:dyDescent="0.25">
      <c r="A62" s="18"/>
      <c r="B62" s="28" t="s">
        <v>30</v>
      </c>
      <c r="C62" s="17">
        <v>3770.6240000000003</v>
      </c>
      <c r="D62" s="17">
        <v>10316.549999999999</v>
      </c>
      <c r="E62" s="17">
        <v>1001071.76</v>
      </c>
      <c r="F62" s="2">
        <v>19703.05</v>
      </c>
      <c r="G62" s="25">
        <v>-1002573</v>
      </c>
      <c r="H62" s="17">
        <v>5195.6000000000004</v>
      </c>
      <c r="I62" s="17">
        <v>1984.89</v>
      </c>
      <c r="J62" s="2">
        <v>4829.78</v>
      </c>
      <c r="K62" s="17">
        <v>1695.94</v>
      </c>
      <c r="L62" s="17">
        <v>21222.560000000001</v>
      </c>
      <c r="M62" s="2">
        <v>7965.7031999999999</v>
      </c>
      <c r="N62" s="2">
        <v>6939.45</v>
      </c>
      <c r="O62" s="2">
        <v>2516.3008</v>
      </c>
      <c r="P62" s="2">
        <v>5723.31</v>
      </c>
      <c r="Q62" s="2">
        <v>0</v>
      </c>
      <c r="R62" s="2">
        <v>79</v>
      </c>
      <c r="S62" s="2">
        <v>0</v>
      </c>
      <c r="T62" s="2">
        <v>96</v>
      </c>
      <c r="U62" s="30">
        <v>0</v>
      </c>
      <c r="V62" s="25">
        <v>102</v>
      </c>
      <c r="W62" s="30">
        <v>0</v>
      </c>
      <c r="X62" s="25">
        <v>7917.5</v>
      </c>
      <c r="Y62" s="30">
        <v>0</v>
      </c>
      <c r="Z62" s="25">
        <v>1207.3800000000001</v>
      </c>
      <c r="AA62" s="44">
        <f t="shared" si="13"/>
        <v>16432.217999999961</v>
      </c>
      <c r="AB62" s="44">
        <f t="shared" si="14"/>
        <v>83332.179999999993</v>
      </c>
    </row>
    <row r="63" spans="1:28" x14ac:dyDescent="0.25">
      <c r="A63" s="18"/>
      <c r="B63" s="20" t="s">
        <v>29</v>
      </c>
      <c r="C63" s="17"/>
      <c r="D63" s="17"/>
      <c r="E63" s="17"/>
      <c r="G63" s="17"/>
      <c r="H63" s="17"/>
      <c r="I63" s="17"/>
      <c r="K63" s="17"/>
      <c r="L63" s="17"/>
      <c r="U63" s="25"/>
      <c r="V63" s="25"/>
      <c r="W63" s="25"/>
      <c r="X63" s="25"/>
      <c r="Y63" s="25"/>
      <c r="Z63" s="25"/>
      <c r="AA63" s="44"/>
      <c r="AB63" s="44"/>
    </row>
    <row r="64" spans="1:28" x14ac:dyDescent="0.25">
      <c r="A64" s="18"/>
      <c r="B64" s="18" t="s">
        <v>28</v>
      </c>
      <c r="C64" s="17">
        <v>347444.32320000004</v>
      </c>
      <c r="D64" s="17">
        <v>182979.71</v>
      </c>
      <c r="E64" s="17">
        <v>242723.58240000001</v>
      </c>
      <c r="F64" s="2">
        <v>127044.59</v>
      </c>
      <c r="G64" s="17">
        <v>271116</v>
      </c>
      <c r="H64" s="17">
        <v>142894.59</v>
      </c>
      <c r="I64" s="17">
        <v>291368.45</v>
      </c>
      <c r="J64" s="2">
        <v>189863.43</v>
      </c>
      <c r="K64" s="17">
        <v>219616.81</v>
      </c>
      <c r="L64" s="17">
        <v>179402.33</v>
      </c>
      <c r="M64" s="2">
        <v>234995.06160000002</v>
      </c>
      <c r="N64" s="2">
        <v>200844.9</v>
      </c>
      <c r="O64" s="2">
        <v>257089.17520000003</v>
      </c>
      <c r="P64" s="2">
        <v>215341.37</v>
      </c>
      <c r="Q64" s="2">
        <v>255203.58240000001</v>
      </c>
      <c r="R64" s="2">
        <v>255675.47</v>
      </c>
      <c r="S64" s="40">
        <v>260716.32079999999</v>
      </c>
      <c r="T64" s="2">
        <v>297777.65999999997</v>
      </c>
      <c r="U64" s="25">
        <v>261832.44880000001</v>
      </c>
      <c r="V64" s="25">
        <v>321591.90000000002</v>
      </c>
      <c r="W64" s="25">
        <v>262256.81040000002</v>
      </c>
      <c r="X64" s="25">
        <v>470067.76</v>
      </c>
      <c r="Y64" s="25">
        <v>264115.06160000002</v>
      </c>
      <c r="Z64" s="25">
        <v>613097.24</v>
      </c>
      <c r="AA64" s="44">
        <f t="shared" si="13"/>
        <v>3168477.6264</v>
      </c>
      <c r="AB64" s="44">
        <f t="shared" si="14"/>
        <v>3196580.95</v>
      </c>
    </row>
    <row r="65" spans="1:28" x14ac:dyDescent="0.25">
      <c r="A65" s="18"/>
      <c r="B65" s="18" t="s">
        <v>27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2">
        <v>0</v>
      </c>
      <c r="K65" s="30">
        <v>0</v>
      </c>
      <c r="L65" s="30">
        <v>0</v>
      </c>
      <c r="M65" s="17">
        <v>15623.92</v>
      </c>
      <c r="N65" s="30">
        <v>0</v>
      </c>
      <c r="O65" s="27">
        <v>0</v>
      </c>
      <c r="P65" s="27">
        <v>9840</v>
      </c>
      <c r="Q65" s="27">
        <v>441.92204235870963</v>
      </c>
      <c r="R65" s="27">
        <v>0</v>
      </c>
      <c r="S65" s="27">
        <v>0</v>
      </c>
      <c r="T65" s="27">
        <v>0</v>
      </c>
      <c r="U65" s="30">
        <v>0</v>
      </c>
      <c r="V65" s="25"/>
      <c r="W65" s="25">
        <v>1330.6478240556726</v>
      </c>
      <c r="X65" s="30">
        <v>0</v>
      </c>
      <c r="Y65" s="30">
        <v>0</v>
      </c>
      <c r="Z65" s="30">
        <v>0</v>
      </c>
      <c r="AA65" s="44">
        <f t="shared" si="13"/>
        <v>17396.489866414384</v>
      </c>
      <c r="AB65" s="44">
        <f t="shared" si="14"/>
        <v>9840</v>
      </c>
    </row>
    <row r="66" spans="1:28" x14ac:dyDescent="0.25">
      <c r="A66" s="18"/>
      <c r="B66" s="18" t="s">
        <v>26</v>
      </c>
      <c r="C66" s="30">
        <v>0</v>
      </c>
      <c r="D66" s="30">
        <f>'[1]INGRESOS 2015 '!N79</f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27">
        <v>0</v>
      </c>
      <c r="P66" s="30">
        <v>0</v>
      </c>
      <c r="Q66" s="27">
        <v>0</v>
      </c>
      <c r="R66" s="27">
        <v>0</v>
      </c>
      <c r="S66" s="27">
        <v>0</v>
      </c>
      <c r="T66" s="27">
        <v>0</v>
      </c>
      <c r="U66" s="30">
        <v>0</v>
      </c>
      <c r="V66" s="25"/>
      <c r="W66" s="30">
        <v>0</v>
      </c>
      <c r="X66" s="30">
        <v>0</v>
      </c>
      <c r="Y66" s="30">
        <v>0</v>
      </c>
      <c r="Z66" s="30">
        <v>0</v>
      </c>
      <c r="AA66" s="26">
        <f t="shared" si="13"/>
        <v>0</v>
      </c>
      <c r="AB66" s="26">
        <f t="shared" si="14"/>
        <v>0</v>
      </c>
    </row>
    <row r="67" spans="1:28" x14ac:dyDescent="0.25">
      <c r="A67" s="18"/>
      <c r="B67" s="18" t="s">
        <v>25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27">
        <v>0</v>
      </c>
      <c r="P67" s="30">
        <v>0</v>
      </c>
      <c r="Q67" s="27">
        <v>0</v>
      </c>
      <c r="R67" s="27">
        <v>0</v>
      </c>
      <c r="S67" s="27">
        <v>0</v>
      </c>
      <c r="T67" s="27">
        <v>0</v>
      </c>
      <c r="U67" s="30">
        <v>0</v>
      </c>
      <c r="V67" s="25"/>
      <c r="W67" s="30">
        <v>0</v>
      </c>
      <c r="X67" s="30">
        <v>0</v>
      </c>
      <c r="Y67" s="30">
        <v>0</v>
      </c>
      <c r="Z67" s="30">
        <v>0</v>
      </c>
      <c r="AA67" s="26">
        <f t="shared" si="13"/>
        <v>0</v>
      </c>
      <c r="AB67" s="26">
        <f t="shared" si="14"/>
        <v>0</v>
      </c>
    </row>
    <row r="68" spans="1:28" x14ac:dyDescent="0.25">
      <c r="A68" s="18"/>
      <c r="B68" s="18" t="s">
        <v>24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17">
        <v>9913457.7899999991</v>
      </c>
      <c r="K68" s="17">
        <v>10000000</v>
      </c>
      <c r="L68" s="30">
        <v>0</v>
      </c>
      <c r="M68" s="30">
        <v>0</v>
      </c>
      <c r="N68" s="17">
        <v>9913457.7899999991</v>
      </c>
      <c r="O68" s="27">
        <v>9000000</v>
      </c>
      <c r="P68" s="30">
        <v>0</v>
      </c>
      <c r="Q68" s="27">
        <v>0</v>
      </c>
      <c r="R68" s="27">
        <v>0</v>
      </c>
      <c r="S68" s="27">
        <v>0</v>
      </c>
      <c r="T68" s="27">
        <v>0</v>
      </c>
      <c r="U68" s="30">
        <v>0</v>
      </c>
      <c r="V68" s="25"/>
      <c r="W68" s="30">
        <v>0</v>
      </c>
      <c r="X68" s="30">
        <v>0</v>
      </c>
      <c r="Y68" s="30">
        <v>0</v>
      </c>
      <c r="Z68" s="30">
        <v>0</v>
      </c>
      <c r="AA68" s="44">
        <f t="shared" si="13"/>
        <v>19000000</v>
      </c>
      <c r="AB68" s="44">
        <f t="shared" si="14"/>
        <v>19826915.579999998</v>
      </c>
    </row>
    <row r="69" spans="1:28" x14ac:dyDescent="0.25">
      <c r="A69" s="18"/>
      <c r="B69" s="18" t="s">
        <v>23</v>
      </c>
      <c r="C69" s="30">
        <v>0</v>
      </c>
      <c r="D69" s="30">
        <f>'[1]INGRESOS 2015 '!N82</f>
        <v>0</v>
      </c>
      <c r="E69" s="30">
        <v>0</v>
      </c>
      <c r="F69" s="30">
        <v>0</v>
      </c>
      <c r="G69" s="30">
        <v>0</v>
      </c>
      <c r="H69" s="17">
        <v>9999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27">
        <v>0</v>
      </c>
      <c r="P69" s="30">
        <v>0</v>
      </c>
      <c r="Q69" s="27">
        <v>0</v>
      </c>
      <c r="R69" s="27">
        <v>0</v>
      </c>
      <c r="S69" s="27">
        <v>0</v>
      </c>
      <c r="T69" s="27">
        <v>0</v>
      </c>
      <c r="U69" s="30">
        <v>0</v>
      </c>
      <c r="V69" s="25"/>
      <c r="W69" s="30">
        <v>0</v>
      </c>
      <c r="X69" s="30">
        <v>0</v>
      </c>
      <c r="Y69" s="30">
        <v>0</v>
      </c>
      <c r="Z69" s="30">
        <v>0</v>
      </c>
      <c r="AA69" s="26">
        <f t="shared" si="13"/>
        <v>0</v>
      </c>
      <c r="AB69" s="44">
        <f t="shared" si="14"/>
        <v>9999</v>
      </c>
    </row>
    <row r="70" spans="1:28" x14ac:dyDescent="0.25">
      <c r="A70" s="18"/>
      <c r="B70" s="18" t="s">
        <v>22</v>
      </c>
      <c r="C70" s="30">
        <v>0</v>
      </c>
      <c r="D70" s="30">
        <f>'[1]INGRESOS 2015 '!N83</f>
        <v>0</v>
      </c>
      <c r="E70" s="30">
        <v>0</v>
      </c>
      <c r="F70" s="30">
        <v>0</v>
      </c>
      <c r="G70" s="17">
        <v>362196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27">
        <v>0</v>
      </c>
      <c r="P70" s="30">
        <v>0</v>
      </c>
      <c r="Q70" s="27">
        <v>0</v>
      </c>
      <c r="R70" s="27">
        <v>0</v>
      </c>
      <c r="S70" s="27">
        <v>0</v>
      </c>
      <c r="T70" s="27">
        <v>0</v>
      </c>
      <c r="U70" s="30">
        <v>0</v>
      </c>
      <c r="V70" s="25"/>
      <c r="W70" s="30">
        <v>0</v>
      </c>
      <c r="X70" s="30">
        <v>0</v>
      </c>
      <c r="Y70" s="30">
        <v>0</v>
      </c>
      <c r="Z70" s="30">
        <v>0</v>
      </c>
      <c r="AA70" s="44">
        <f t="shared" si="13"/>
        <v>362196</v>
      </c>
      <c r="AB70" s="26">
        <f t="shared" si="14"/>
        <v>0</v>
      </c>
    </row>
    <row r="71" spans="1:28" x14ac:dyDescent="0.25">
      <c r="A71" s="18"/>
      <c r="B71" s="18" t="s">
        <v>21</v>
      </c>
      <c r="C71" s="25">
        <v>-60069.36</v>
      </c>
      <c r="D71" s="30">
        <f>'[1]INGRESOS 2015 '!N84</f>
        <v>0</v>
      </c>
      <c r="E71" s="30">
        <v>0</v>
      </c>
      <c r="F71" s="30">
        <v>0</v>
      </c>
      <c r="G71" s="25">
        <v>-102329</v>
      </c>
      <c r="H71" s="30">
        <v>0</v>
      </c>
      <c r="I71" s="30">
        <v>0</v>
      </c>
      <c r="J71" s="30">
        <v>0</v>
      </c>
      <c r="K71" s="25">
        <v>-2131.08</v>
      </c>
      <c r="L71" s="30">
        <v>0</v>
      </c>
      <c r="M71" s="30">
        <v>0</v>
      </c>
      <c r="N71" s="30">
        <v>0</v>
      </c>
      <c r="O71" s="27">
        <v>0</v>
      </c>
      <c r="P71" s="30">
        <v>0</v>
      </c>
      <c r="Q71" s="27">
        <v>0</v>
      </c>
      <c r="R71" s="27">
        <v>0</v>
      </c>
      <c r="S71" s="27">
        <v>0</v>
      </c>
      <c r="T71" s="27">
        <v>0</v>
      </c>
      <c r="U71" s="30">
        <v>0</v>
      </c>
      <c r="V71" s="25"/>
      <c r="W71" s="30">
        <v>0</v>
      </c>
      <c r="X71" s="30">
        <v>0</v>
      </c>
      <c r="Y71" s="30">
        <v>0</v>
      </c>
      <c r="Z71" s="30">
        <v>0</v>
      </c>
      <c r="AA71" s="44">
        <f t="shared" si="13"/>
        <v>-164529.43999999997</v>
      </c>
      <c r="AB71" s="26">
        <f t="shared" si="14"/>
        <v>0</v>
      </c>
    </row>
    <row r="72" spans="1:28" s="5" customFormat="1" x14ac:dyDescent="0.25">
      <c r="A72" s="16"/>
      <c r="B72" s="15" t="s">
        <v>20</v>
      </c>
      <c r="C72" s="13">
        <f>SUM(C56:C71)</f>
        <v>575713.91280000005</v>
      </c>
      <c r="D72" s="13">
        <f>SUM(D56:D71)</f>
        <v>831699.78</v>
      </c>
      <c r="E72" s="13">
        <f>SUM(E56:E68)</f>
        <v>3083288.1352000004</v>
      </c>
      <c r="F72" s="24">
        <f t="shared" ref="F72:AB72" si="15">SUM(F56:F71)</f>
        <v>770335.96000000008</v>
      </c>
      <c r="G72" s="13">
        <f t="shared" si="15"/>
        <v>1472721</v>
      </c>
      <c r="H72" s="13">
        <f t="shared" si="15"/>
        <v>527673.72</v>
      </c>
      <c r="I72" s="13">
        <f t="shared" si="15"/>
        <v>640090</v>
      </c>
      <c r="J72" s="24">
        <f t="shared" si="15"/>
        <v>10441606.469999999</v>
      </c>
      <c r="K72" s="13">
        <f t="shared" si="15"/>
        <v>11273080.16</v>
      </c>
      <c r="L72" s="13">
        <f t="shared" si="15"/>
        <v>577766.73</v>
      </c>
      <c r="M72" s="24">
        <f t="shared" si="15"/>
        <v>639525.92080000008</v>
      </c>
      <c r="N72" s="24">
        <f t="shared" si="15"/>
        <v>10524747.76</v>
      </c>
      <c r="O72" s="24">
        <f t="shared" si="15"/>
        <v>9577939.9704</v>
      </c>
      <c r="P72" s="24">
        <f t="shared" si="15"/>
        <v>480223.08999999997</v>
      </c>
      <c r="Q72" s="24">
        <f t="shared" si="15"/>
        <v>658733.98012898327</v>
      </c>
      <c r="R72" s="24">
        <f t="shared" si="15"/>
        <v>623141.57999999996</v>
      </c>
      <c r="S72" s="24">
        <f>SUM(S56:S71)</f>
        <v>745112.98554988694</v>
      </c>
      <c r="T72" s="24">
        <f>SUM(T56:T71)</f>
        <v>541665.15999999992</v>
      </c>
      <c r="U72" s="52">
        <f t="shared" ref="U72:V72" si="16">SUM(U56:U71)</f>
        <v>689040.80499441468</v>
      </c>
      <c r="V72" s="52">
        <f t="shared" si="16"/>
        <v>639416.54</v>
      </c>
      <c r="W72" s="51">
        <v>704030.71442610363</v>
      </c>
      <c r="X72" s="51">
        <f>SUM(X56:X71)</f>
        <v>807941.46</v>
      </c>
      <c r="Y72" s="51">
        <v>698466.66875119368</v>
      </c>
      <c r="Z72" s="51">
        <f>SUM(Z56:Z71)</f>
        <v>989053.1</v>
      </c>
      <c r="AA72" s="52">
        <f t="shared" si="15"/>
        <v>30757744.253050584</v>
      </c>
      <c r="AB72" s="52">
        <f t="shared" si="15"/>
        <v>27755271.349999998</v>
      </c>
    </row>
    <row r="73" spans="1:28" x14ac:dyDescent="0.25">
      <c r="A73" s="18"/>
      <c r="B73" s="18"/>
      <c r="C73" s="21"/>
      <c r="D73" s="21"/>
      <c r="E73" s="43"/>
      <c r="G73" s="21"/>
      <c r="H73" s="21"/>
      <c r="I73" s="43"/>
      <c r="K73" s="21"/>
      <c r="L73" s="21"/>
      <c r="U73" s="53"/>
      <c r="V73" s="53"/>
      <c r="W73" s="53"/>
      <c r="X73" s="53"/>
      <c r="Y73" s="53"/>
      <c r="Z73" s="53"/>
      <c r="AA73" s="44"/>
      <c r="AB73" s="44"/>
    </row>
    <row r="74" spans="1:28" x14ac:dyDescent="0.25">
      <c r="A74" s="20" t="s">
        <v>19</v>
      </c>
      <c r="B74" s="18"/>
      <c r="C74" s="19"/>
      <c r="D74" s="19"/>
      <c r="E74" s="21"/>
      <c r="G74" s="19"/>
      <c r="H74" s="19"/>
      <c r="I74" s="21"/>
      <c r="K74" s="19"/>
      <c r="L74" s="19"/>
      <c r="U74" s="54"/>
      <c r="V74" s="54"/>
      <c r="W74" s="54"/>
      <c r="X74" s="54"/>
      <c r="Y74" s="54"/>
      <c r="Z74" s="54"/>
      <c r="AA74" s="44"/>
      <c r="AB74" s="44"/>
    </row>
    <row r="75" spans="1:28" x14ac:dyDescent="0.25">
      <c r="A75" s="20"/>
      <c r="B75" s="29" t="s">
        <v>18</v>
      </c>
      <c r="C75" s="17"/>
      <c r="D75" s="17"/>
      <c r="E75" s="19"/>
      <c r="G75" s="17"/>
      <c r="H75" s="17"/>
      <c r="I75" s="19"/>
      <c r="K75" s="17"/>
      <c r="L75" s="17"/>
      <c r="U75" s="25"/>
      <c r="V75" s="25"/>
      <c r="W75" s="25"/>
      <c r="X75" s="25"/>
      <c r="Y75" s="25"/>
      <c r="Z75" s="25"/>
      <c r="AA75" s="44"/>
      <c r="AB75" s="44"/>
    </row>
    <row r="76" spans="1:28" x14ac:dyDescent="0.25">
      <c r="A76" s="20"/>
      <c r="B76" s="28" t="s">
        <v>17</v>
      </c>
      <c r="C76" s="30">
        <v>0</v>
      </c>
      <c r="D76" s="30">
        <f>'[1]INGRESOS 2015 '!N90</f>
        <v>0</v>
      </c>
      <c r="E76" s="30">
        <v>0</v>
      </c>
      <c r="F76" s="30">
        <v>0</v>
      </c>
      <c r="G76" s="30">
        <v>0</v>
      </c>
      <c r="H76" s="30">
        <f>'[1]INGRESOS 2015 '!R90</f>
        <v>0</v>
      </c>
      <c r="I76" s="30">
        <v>0</v>
      </c>
      <c r="J76" s="17">
        <v>56947.3</v>
      </c>
      <c r="K76" s="30">
        <v>0</v>
      </c>
      <c r="L76" s="30">
        <f>'[1]INGRESOS 2015 '!R90</f>
        <v>0</v>
      </c>
      <c r="M76" s="30">
        <v>0</v>
      </c>
      <c r="N76" s="30">
        <v>0</v>
      </c>
      <c r="O76" s="27">
        <v>144352</v>
      </c>
      <c r="P76" s="27">
        <v>37317.199999999997</v>
      </c>
      <c r="Q76" s="27">
        <v>0</v>
      </c>
      <c r="R76" s="27">
        <v>0</v>
      </c>
      <c r="S76" s="27">
        <v>0</v>
      </c>
      <c r="T76" s="27">
        <v>0</v>
      </c>
      <c r="U76" s="30">
        <v>0</v>
      </c>
      <c r="V76" s="25">
        <v>10000</v>
      </c>
      <c r="W76" s="30">
        <v>0</v>
      </c>
      <c r="X76" s="25">
        <v>30000</v>
      </c>
      <c r="Y76" s="30">
        <v>0</v>
      </c>
      <c r="Z76" s="25">
        <v>249663.9</v>
      </c>
      <c r="AA76" s="44">
        <f t="shared" ref="AA76:AA85" si="17">SUM(C76,E76,G76,I76,K76,M76,O76,Q76,S76,U76,W76,Y76)</f>
        <v>144352</v>
      </c>
      <c r="AB76" s="44">
        <f t="shared" ref="AB76:AB79" si="18">SUM(D76,F76,H76,J76,L76,N76,P76,R76,T76,V76,X76,Z76)</f>
        <v>383928.4</v>
      </c>
    </row>
    <row r="77" spans="1:28" x14ac:dyDescent="0.25">
      <c r="A77" s="20"/>
      <c r="B77" s="28" t="s">
        <v>16</v>
      </c>
      <c r="C77" s="30">
        <v>0</v>
      </c>
      <c r="D77" s="30">
        <f>'[1]INGRESOS 2015 '!N91</f>
        <v>0</v>
      </c>
      <c r="E77" s="30">
        <v>0</v>
      </c>
      <c r="F77" s="30">
        <v>0</v>
      </c>
      <c r="G77" s="30">
        <v>0</v>
      </c>
      <c r="H77" s="30">
        <f>'[1]INGRESOS 2015 '!R91</f>
        <v>0</v>
      </c>
      <c r="I77" s="30">
        <v>0</v>
      </c>
      <c r="J77" s="30">
        <v>0</v>
      </c>
      <c r="K77" s="30">
        <v>0</v>
      </c>
      <c r="L77" s="30">
        <f>'[1]INGRESOS 2015 '!R91</f>
        <v>0</v>
      </c>
      <c r="M77" s="30">
        <v>0</v>
      </c>
      <c r="N77" s="30">
        <v>0</v>
      </c>
      <c r="O77" s="27">
        <v>28350.400000000001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44">
        <f t="shared" si="17"/>
        <v>28350.400000000001</v>
      </c>
      <c r="AB77" s="26">
        <f t="shared" si="18"/>
        <v>0</v>
      </c>
    </row>
    <row r="78" spans="1:28" x14ac:dyDescent="0.25">
      <c r="A78" s="20"/>
      <c r="B78" s="18" t="s">
        <v>15</v>
      </c>
      <c r="C78" s="30">
        <v>0</v>
      </c>
      <c r="D78" s="30">
        <f>'[1]INGRESOS 2015 '!N93</f>
        <v>0</v>
      </c>
      <c r="E78" s="30">
        <v>0</v>
      </c>
      <c r="F78" s="30">
        <v>0</v>
      </c>
      <c r="G78" s="30">
        <v>0</v>
      </c>
      <c r="H78" s="30">
        <f>'[1]INGRESOS 2015 '!R93</f>
        <v>0</v>
      </c>
      <c r="I78" s="30">
        <v>0</v>
      </c>
      <c r="J78" s="30">
        <v>0</v>
      </c>
      <c r="K78" s="30">
        <v>0</v>
      </c>
      <c r="L78" s="30">
        <f>'[1]INGRESOS 2015 '!R93</f>
        <v>0</v>
      </c>
      <c r="M78" s="30">
        <v>0</v>
      </c>
      <c r="N78" s="30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26">
        <f t="shared" si="17"/>
        <v>0</v>
      </c>
      <c r="AB78" s="26">
        <f t="shared" si="18"/>
        <v>0</v>
      </c>
    </row>
    <row r="79" spans="1:28" x14ac:dyDescent="0.25">
      <c r="A79" s="18"/>
      <c r="B79" s="18" t="s">
        <v>14</v>
      </c>
      <c r="C79" s="30">
        <v>0</v>
      </c>
      <c r="D79" s="30">
        <f>'[1]INGRESOS 2015 '!N94</f>
        <v>0</v>
      </c>
      <c r="E79" s="30">
        <v>0</v>
      </c>
      <c r="F79" s="30">
        <v>0</v>
      </c>
      <c r="G79" s="30">
        <v>0</v>
      </c>
      <c r="H79" s="30">
        <f>'[1]INGRESOS 2015 '!R94</f>
        <v>0</v>
      </c>
      <c r="I79" s="30">
        <v>0</v>
      </c>
      <c r="J79" s="30">
        <v>0</v>
      </c>
      <c r="K79" s="30">
        <v>0</v>
      </c>
      <c r="L79" s="30">
        <f>'[1]INGRESOS 2015 '!R94</f>
        <v>0</v>
      </c>
      <c r="M79" s="30">
        <v>0</v>
      </c>
      <c r="N79" s="30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26">
        <f t="shared" si="17"/>
        <v>0</v>
      </c>
      <c r="AB79" s="26">
        <f t="shared" si="18"/>
        <v>0</v>
      </c>
    </row>
    <row r="80" spans="1:28" x14ac:dyDescent="0.25">
      <c r="A80" s="18"/>
      <c r="B80" s="20" t="s">
        <v>13</v>
      </c>
      <c r="C80" s="17"/>
      <c r="D80" s="17"/>
      <c r="E80" s="17"/>
      <c r="G80" s="17"/>
      <c r="H80" s="17"/>
      <c r="I80" s="17"/>
      <c r="K80" s="17"/>
      <c r="L80" s="17"/>
      <c r="U80" s="25"/>
      <c r="V80" s="25"/>
      <c r="W80" s="25"/>
      <c r="X80" s="25"/>
      <c r="Y80" s="25"/>
      <c r="Z80" s="25"/>
      <c r="AA80" s="44"/>
      <c r="AB80" s="44"/>
    </row>
    <row r="81" spans="1:28" x14ac:dyDescent="0.25">
      <c r="A81" s="18"/>
      <c r="B81" s="18" t="s">
        <v>12</v>
      </c>
      <c r="C81" s="17">
        <v>4538722.76</v>
      </c>
      <c r="D81" s="17">
        <v>7308835.6900000004</v>
      </c>
      <c r="E81" s="17">
        <v>4737396.2583999997</v>
      </c>
      <c r="F81" s="2">
        <v>6195755.7400000002</v>
      </c>
      <c r="G81" s="17">
        <v>5035953</v>
      </c>
      <c r="H81" s="17">
        <v>6199194.4000000004</v>
      </c>
      <c r="I81" s="17">
        <v>3995094.62</v>
      </c>
      <c r="J81" s="2">
        <v>5550604.3600000003</v>
      </c>
      <c r="K81" s="17">
        <v>9603946.8000000007</v>
      </c>
      <c r="L81" s="17">
        <v>6540468.2999999998</v>
      </c>
      <c r="M81" s="2">
        <v>12081126.376800001</v>
      </c>
      <c r="N81" s="2">
        <v>6018201.2599999998</v>
      </c>
      <c r="O81" s="2">
        <v>8904558.1143999994</v>
      </c>
      <c r="P81" s="2">
        <v>6178112.1600000001</v>
      </c>
      <c r="Q81" s="2">
        <v>4737396.2583999997</v>
      </c>
      <c r="R81" s="2">
        <v>5642303.9000000004</v>
      </c>
      <c r="S81" s="2">
        <v>5035953.2703999998</v>
      </c>
      <c r="T81" s="2">
        <v>4814902.71</v>
      </c>
      <c r="U81" s="25">
        <v>6075094.6151999999</v>
      </c>
      <c r="V81" s="25">
        <v>3978361.31</v>
      </c>
      <c r="W81" s="25">
        <v>7523946.7992000012</v>
      </c>
      <c r="X81" s="25">
        <v>4525012.12</v>
      </c>
      <c r="Y81" s="25">
        <v>8961126.3768000007</v>
      </c>
      <c r="Z81" s="25">
        <v>3502014.54</v>
      </c>
      <c r="AA81" s="44">
        <f t="shared" si="17"/>
        <v>81230315.249600008</v>
      </c>
      <c r="AB81" s="44">
        <f t="shared" ref="AB81:AB84" si="19">SUM(D81,F81,H81,J81,L81,N81,P81,R81,T81,V81,X81,Z81)</f>
        <v>66453766.489999995</v>
      </c>
    </row>
    <row r="82" spans="1:28" x14ac:dyDescent="0.25">
      <c r="A82" s="18"/>
      <c r="B82" s="18" t="s">
        <v>11</v>
      </c>
      <c r="C82" s="30">
        <v>0</v>
      </c>
      <c r="D82" s="17">
        <v>26835.65</v>
      </c>
      <c r="E82" s="30">
        <v>0</v>
      </c>
      <c r="F82" s="2">
        <v>90460</v>
      </c>
      <c r="G82" s="17">
        <v>296164</v>
      </c>
      <c r="H82" s="17">
        <v>787065.15</v>
      </c>
      <c r="I82" s="17">
        <v>229816.95999999999</v>
      </c>
      <c r="J82" s="2">
        <v>96231.95</v>
      </c>
      <c r="K82" s="17">
        <v>47620.55</v>
      </c>
      <c r="L82" s="17">
        <v>64249.79</v>
      </c>
      <c r="M82" s="2">
        <v>42080.407200000001</v>
      </c>
      <c r="N82" s="2">
        <v>395411.25</v>
      </c>
      <c r="O82" s="2">
        <v>26512.616000000002</v>
      </c>
      <c r="P82" s="2">
        <v>41596.1</v>
      </c>
      <c r="Q82" s="2">
        <v>126880</v>
      </c>
      <c r="R82" s="2">
        <v>178906.59</v>
      </c>
      <c r="S82" s="2">
        <v>140163.50399999999</v>
      </c>
      <c r="T82" s="2">
        <v>126341.05</v>
      </c>
      <c r="U82" s="25">
        <v>146616.96400000001</v>
      </c>
      <c r="V82" s="25">
        <v>30086.9</v>
      </c>
      <c r="W82" s="25">
        <v>50740.549599999998</v>
      </c>
      <c r="X82" s="25">
        <v>218784.2</v>
      </c>
      <c r="Y82" s="25">
        <v>44160.407200000001</v>
      </c>
      <c r="Z82" s="25">
        <v>59527.45</v>
      </c>
      <c r="AA82" s="44">
        <f t="shared" si="17"/>
        <v>1150755.9580000001</v>
      </c>
      <c r="AB82" s="44">
        <f t="shared" si="19"/>
        <v>2115496.08</v>
      </c>
    </row>
    <row r="83" spans="1:28" x14ac:dyDescent="0.25">
      <c r="A83" s="18"/>
      <c r="B83" s="18" t="s">
        <v>10</v>
      </c>
      <c r="C83" s="30">
        <v>0</v>
      </c>
      <c r="D83" s="30">
        <v>0</v>
      </c>
      <c r="E83" s="30">
        <v>0</v>
      </c>
      <c r="F83" s="2">
        <v>0</v>
      </c>
      <c r="G83" s="30">
        <v>0</v>
      </c>
      <c r="H83" s="30">
        <v>0</v>
      </c>
      <c r="I83" s="30">
        <v>0</v>
      </c>
      <c r="J83" s="2">
        <v>0</v>
      </c>
      <c r="K83" s="30">
        <v>0</v>
      </c>
      <c r="L83" s="17"/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26">
        <f t="shared" si="17"/>
        <v>0</v>
      </c>
      <c r="AB83" s="26">
        <f t="shared" si="19"/>
        <v>0</v>
      </c>
    </row>
    <row r="84" spans="1:28" x14ac:dyDescent="0.25">
      <c r="A84" s="18"/>
      <c r="B84" s="18" t="s">
        <v>9</v>
      </c>
      <c r="C84" s="17">
        <v>2029474.9176</v>
      </c>
      <c r="D84" s="17">
        <v>1413676.91</v>
      </c>
      <c r="E84" s="17">
        <v>1489765.0976</v>
      </c>
      <c r="F84" s="2">
        <v>1386081.08</v>
      </c>
      <c r="G84" s="17">
        <v>1035589</v>
      </c>
      <c r="H84" s="17">
        <v>1367934.05</v>
      </c>
      <c r="I84" s="17">
        <v>1431599.97</v>
      </c>
      <c r="J84" s="2">
        <v>1422745.46</v>
      </c>
      <c r="K84" s="17">
        <v>1485669</v>
      </c>
      <c r="L84" s="17">
        <v>1356106.12</v>
      </c>
      <c r="M84" s="2">
        <v>1057918.9608</v>
      </c>
      <c r="N84" s="2">
        <v>1346168.53</v>
      </c>
      <c r="O84" s="2">
        <v>1439978.4776000001</v>
      </c>
      <c r="P84" s="2">
        <v>1405628.43</v>
      </c>
      <c r="Q84" s="2">
        <v>1660192.4304386182</v>
      </c>
      <c r="R84" s="2">
        <v>1438153.5</v>
      </c>
      <c r="S84" s="2">
        <v>1648211.1886552239</v>
      </c>
      <c r="T84" s="2">
        <v>1308737.94</v>
      </c>
      <c r="U84" s="25">
        <v>1608398.9986381209</v>
      </c>
      <c r="V84" s="25">
        <v>1325213.73</v>
      </c>
      <c r="W84" s="25">
        <v>1724266.0520031068</v>
      </c>
      <c r="X84" s="25">
        <v>1307044.1000000001</v>
      </c>
      <c r="Y84" s="25">
        <v>1678698.7113024339</v>
      </c>
      <c r="Z84" s="25">
        <v>1351170.84</v>
      </c>
      <c r="AA84" s="44">
        <f t="shared" si="17"/>
        <v>18289762.804637503</v>
      </c>
      <c r="AB84" s="44">
        <f t="shared" si="19"/>
        <v>16428660.689999999</v>
      </c>
    </row>
    <row r="85" spans="1:28" x14ac:dyDescent="0.25">
      <c r="A85" s="18"/>
      <c r="B85" s="18" t="s">
        <v>8</v>
      </c>
      <c r="C85" s="25">
        <v>-6632.08</v>
      </c>
      <c r="D85" s="30">
        <v>0</v>
      </c>
      <c r="E85" s="25">
        <v>-928.49120000000005</v>
      </c>
      <c r="F85" s="2">
        <v>0</v>
      </c>
      <c r="G85" s="30">
        <v>0</v>
      </c>
      <c r="H85" s="30">
        <v>0</v>
      </c>
      <c r="I85" s="30">
        <v>0</v>
      </c>
      <c r="J85" s="2">
        <v>0</v>
      </c>
      <c r="K85" s="30">
        <v>0</v>
      </c>
      <c r="L85" s="30">
        <v>0</v>
      </c>
      <c r="M85" s="32">
        <v>-710.11199999999997</v>
      </c>
      <c r="N85" s="2">
        <v>0</v>
      </c>
      <c r="O85" s="2">
        <v>-6432.8575999999994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44">
        <f t="shared" si="17"/>
        <v>-14703.540799999999</v>
      </c>
      <c r="AB85" s="44">
        <v>0</v>
      </c>
    </row>
    <row r="86" spans="1:28" s="5" customFormat="1" x14ac:dyDescent="0.25">
      <c r="A86" s="16"/>
      <c r="B86" s="15" t="s">
        <v>7</v>
      </c>
      <c r="C86" s="13">
        <f t="shared" ref="C86:AB86" si="20">SUM(C76:C85)</f>
        <v>6561565.5976</v>
      </c>
      <c r="D86" s="13">
        <f t="shared" si="20"/>
        <v>8749348.25</v>
      </c>
      <c r="E86" s="13">
        <f t="shared" si="20"/>
        <v>6226232.8647999996</v>
      </c>
      <c r="F86" s="24">
        <f t="shared" si="20"/>
        <v>7672296.8200000003</v>
      </c>
      <c r="G86" s="13">
        <f t="shared" si="20"/>
        <v>6367706</v>
      </c>
      <c r="H86" s="13">
        <f t="shared" si="20"/>
        <v>8354193.6000000006</v>
      </c>
      <c r="I86" s="13">
        <f t="shared" si="20"/>
        <v>5656511.5499999998</v>
      </c>
      <c r="J86" s="24">
        <f t="shared" si="20"/>
        <v>7126529.0700000003</v>
      </c>
      <c r="K86" s="13">
        <f t="shared" si="20"/>
        <v>11137236.350000001</v>
      </c>
      <c r="L86" s="13">
        <f t="shared" si="20"/>
        <v>7960824.21</v>
      </c>
      <c r="M86" s="24">
        <f t="shared" si="20"/>
        <v>13180415.6328</v>
      </c>
      <c r="N86" s="24">
        <f t="shared" si="20"/>
        <v>7759781.04</v>
      </c>
      <c r="O86" s="24">
        <f t="shared" si="20"/>
        <v>10537318.750400001</v>
      </c>
      <c r="P86" s="24">
        <f t="shared" si="20"/>
        <v>7662653.8899999997</v>
      </c>
      <c r="Q86" s="24">
        <f t="shared" si="20"/>
        <v>6524468.6888386179</v>
      </c>
      <c r="R86" s="24">
        <f t="shared" si="20"/>
        <v>7259363.9900000002</v>
      </c>
      <c r="S86" s="24">
        <f>SUM(S76:S85)</f>
        <v>6824327.9630552232</v>
      </c>
      <c r="T86" s="24">
        <f>SUM(T76:T85)</f>
        <v>6249981.6999999993</v>
      </c>
      <c r="U86" s="52">
        <f t="shared" ref="U86:V86" si="21">SUM(U76:U85)</f>
        <v>7830110.577838121</v>
      </c>
      <c r="V86" s="52">
        <f t="shared" si="21"/>
        <v>5343661.9399999995</v>
      </c>
      <c r="W86" s="51">
        <v>9298953.4008031078</v>
      </c>
      <c r="X86" s="51">
        <f>SUM(X76:X85)</f>
        <v>6080840.4199999999</v>
      </c>
      <c r="Y86" s="51">
        <v>10683985.495302433</v>
      </c>
      <c r="Z86" s="51">
        <f>SUM(Z76:Z85)</f>
        <v>5162376.7300000004</v>
      </c>
      <c r="AA86" s="52">
        <f t="shared" si="20"/>
        <v>100828832.87143752</v>
      </c>
      <c r="AB86" s="52">
        <f t="shared" si="20"/>
        <v>85381851.659999996</v>
      </c>
    </row>
    <row r="87" spans="1:28" x14ac:dyDescent="0.25">
      <c r="A87" s="18"/>
      <c r="B87" s="18"/>
      <c r="C87" s="21"/>
      <c r="D87" s="21"/>
      <c r="E87" s="21"/>
      <c r="G87" s="21"/>
      <c r="H87" s="21"/>
      <c r="I87" s="21"/>
      <c r="K87" s="21"/>
      <c r="L87" s="21"/>
      <c r="U87" s="53"/>
      <c r="V87" s="53"/>
      <c r="W87" s="53"/>
      <c r="X87" s="53"/>
      <c r="Y87" s="53"/>
      <c r="Z87" s="53"/>
      <c r="AA87" s="44"/>
      <c r="AB87" s="44"/>
    </row>
    <row r="88" spans="1:28" s="5" customFormat="1" x14ac:dyDescent="0.25">
      <c r="A88" s="23" t="s">
        <v>6</v>
      </c>
      <c r="B88" s="22"/>
      <c r="C88" s="13">
        <f t="shared" ref="C88:N88" si="22">+C86+C72+C52+C25+C14</f>
        <v>224270461.29119998</v>
      </c>
      <c r="D88" s="13">
        <f t="shared" si="22"/>
        <v>210845375.32000002</v>
      </c>
      <c r="E88" s="13">
        <f t="shared" si="22"/>
        <v>53807747.685600005</v>
      </c>
      <c r="F88" s="13">
        <f t="shared" si="22"/>
        <v>83253131.260000005</v>
      </c>
      <c r="G88" s="13">
        <f t="shared" si="22"/>
        <v>56780278.850000001</v>
      </c>
      <c r="H88" s="13">
        <f t="shared" si="22"/>
        <v>57613545.760000005</v>
      </c>
      <c r="I88" s="13">
        <f t="shared" si="22"/>
        <v>39463446.32</v>
      </c>
      <c r="J88" s="13">
        <f t="shared" si="22"/>
        <v>61162377.319999993</v>
      </c>
      <c r="K88" s="13">
        <f t="shared" si="22"/>
        <v>52973570.460000008</v>
      </c>
      <c r="L88" s="13">
        <f t="shared" si="22"/>
        <v>57588186.090000004</v>
      </c>
      <c r="M88" s="13">
        <f t="shared" si="22"/>
        <v>78807277.939999998</v>
      </c>
      <c r="N88" s="13">
        <f t="shared" si="22"/>
        <v>57292864.340000004</v>
      </c>
      <c r="O88" s="13">
        <f>+O14+O25+O52+O72+O86</f>
        <v>53493806.228</v>
      </c>
      <c r="P88" s="13">
        <f>+P14+P25+P52+P72+P86</f>
        <v>76808193.74000001</v>
      </c>
      <c r="Q88" s="14">
        <f>+Q14+Q25+Q52+Q72+Q86</f>
        <v>40556683.551022626</v>
      </c>
      <c r="R88" s="13">
        <f>+R14+R25+R52+R72+R86</f>
        <v>43391798.229999997</v>
      </c>
      <c r="S88" s="13">
        <f>+S86+S72+S52+S25+S14</f>
        <v>39718793.474265903</v>
      </c>
      <c r="T88" s="13">
        <f>+T86+T72+T52+T25+T14</f>
        <v>60404944.409999996</v>
      </c>
      <c r="U88" s="51">
        <f t="shared" ref="U88:V88" si="23">+U86+U72+U52+U25+U14</f>
        <v>42574236.704272673</v>
      </c>
      <c r="V88" s="51">
        <f t="shared" si="23"/>
        <v>56378054.32</v>
      </c>
      <c r="W88" s="51">
        <v>47888327.647181273</v>
      </c>
      <c r="X88" s="51">
        <f>+X86+X72+X52+X25+X14</f>
        <v>44986484.030000001</v>
      </c>
      <c r="Y88" s="51">
        <v>50763042.268568479</v>
      </c>
      <c r="Z88" s="51">
        <f>+Z86+Z72+Z52+Z25+Z14</f>
        <v>90180117.980000019</v>
      </c>
      <c r="AA88" s="51">
        <f>+AA86+AA72+AA52+AA25+AA14</f>
        <v>781097672.42011094</v>
      </c>
      <c r="AB88" s="51">
        <f>+AB86+AB72+AB52+AB25+AB14</f>
        <v>899905072.80000019</v>
      </c>
    </row>
    <row r="89" spans="1:28" x14ac:dyDescent="0.25">
      <c r="A89" s="18"/>
      <c r="B89" s="18"/>
      <c r="C89" s="21"/>
      <c r="D89" s="21"/>
      <c r="E89" s="21"/>
      <c r="G89" s="21"/>
      <c r="H89" s="21"/>
      <c r="I89" s="21"/>
      <c r="K89" s="21"/>
      <c r="L89" s="21"/>
      <c r="U89" s="53"/>
      <c r="V89" s="53"/>
      <c r="W89" s="53"/>
      <c r="X89" s="53"/>
      <c r="Y89" s="53"/>
      <c r="Z89" s="53"/>
      <c r="AA89" s="44"/>
      <c r="AB89" s="44"/>
    </row>
    <row r="90" spans="1:28" x14ac:dyDescent="0.25">
      <c r="A90" s="20" t="s">
        <v>5</v>
      </c>
      <c r="B90" s="18"/>
      <c r="C90" s="19"/>
      <c r="D90" s="19"/>
      <c r="E90" s="19"/>
      <c r="G90" s="19"/>
      <c r="H90" s="19"/>
      <c r="I90" s="19"/>
      <c r="K90" s="19"/>
      <c r="L90" s="19"/>
      <c r="U90" s="54"/>
      <c r="V90" s="54"/>
      <c r="W90" s="54"/>
      <c r="X90" s="54"/>
      <c r="Y90" s="54"/>
      <c r="Z90" s="54"/>
      <c r="AA90" s="44"/>
      <c r="AB90" s="44"/>
    </row>
    <row r="91" spans="1:28" x14ac:dyDescent="0.25">
      <c r="A91" s="18"/>
      <c r="B91" s="18" t="s">
        <v>4</v>
      </c>
      <c r="C91" s="17">
        <v>62866610</v>
      </c>
      <c r="D91" s="17">
        <v>59420424</v>
      </c>
      <c r="E91" s="17">
        <v>141667010.06</v>
      </c>
      <c r="F91" s="2">
        <f>70208290+17695842.8+66242827.1</f>
        <v>154146959.90000001</v>
      </c>
      <c r="G91" s="17">
        <v>119266810</v>
      </c>
      <c r="H91" s="17">
        <v>132810779.90000001</v>
      </c>
      <c r="I91" s="17">
        <v>104266810.03</v>
      </c>
      <c r="J91" s="2">
        <v>112640883.27</v>
      </c>
      <c r="K91" s="17">
        <v>102266810.03</v>
      </c>
      <c r="L91" s="17">
        <v>109845311.27</v>
      </c>
      <c r="M91" s="2">
        <v>107266810.03</v>
      </c>
      <c r="N91" s="2">
        <v>113894697.27</v>
      </c>
      <c r="O91" s="2">
        <v>102266810.03</v>
      </c>
      <c r="P91" s="2">
        <v>124201852.27</v>
      </c>
      <c r="Q91" s="2">
        <v>102266810.03</v>
      </c>
      <c r="R91" s="2">
        <v>110252766.27</v>
      </c>
      <c r="S91" s="2">
        <v>102266810.03</v>
      </c>
      <c r="T91" s="2">
        <v>108493021.27</v>
      </c>
      <c r="U91" s="25">
        <v>102266810.03</v>
      </c>
      <c r="V91" s="25">
        <f>67614291+8581557.7+33121413.55</f>
        <v>109317262.25</v>
      </c>
      <c r="W91" s="25">
        <v>94410476.159999996</v>
      </c>
      <c r="X91" s="25">
        <f>65680703+33121413.55</f>
        <v>98802116.549999997</v>
      </c>
      <c r="Y91" s="25">
        <v>94410476.159999996</v>
      </c>
      <c r="Z91" s="25">
        <f>115716365+33121413.9</f>
        <v>148837778.90000001</v>
      </c>
      <c r="AA91" s="44">
        <f t="shared" ref="AA91:AA92" si="24">SUM(C91,E91,G91,I91,K91,M91,O91,Q91,S91,U91,W91,Y91)</f>
        <v>1235489052.5899999</v>
      </c>
      <c r="AB91" s="44">
        <f t="shared" ref="AB91:AB92" si="25">SUM(D91,F91,H91,J91,L91,N91,P91,R91,T91,V91,X91,Z91)</f>
        <v>1382663853.1200001</v>
      </c>
    </row>
    <row r="92" spans="1:28" x14ac:dyDescent="0.25">
      <c r="A92" s="18"/>
      <c r="B92" s="18" t="s">
        <v>3</v>
      </c>
      <c r="C92" s="30">
        <v>0</v>
      </c>
      <c r="D92" s="30">
        <v>0</v>
      </c>
      <c r="E92" s="30">
        <v>0</v>
      </c>
      <c r="F92" s="26">
        <v>0</v>
      </c>
      <c r="G92" s="30">
        <v>0</v>
      </c>
      <c r="H92" s="17">
        <v>16257749.76</v>
      </c>
      <c r="I92" s="17">
        <v>24000000</v>
      </c>
      <c r="J92" s="2">
        <v>29507187</v>
      </c>
      <c r="K92" s="30">
        <v>0</v>
      </c>
      <c r="L92" s="30">
        <v>0</v>
      </c>
      <c r="M92" s="2">
        <v>0</v>
      </c>
      <c r="N92" s="2">
        <v>2754584</v>
      </c>
      <c r="O92" s="2">
        <v>0</v>
      </c>
      <c r="P92" s="2">
        <v>0</v>
      </c>
      <c r="Q92" s="2">
        <v>0</v>
      </c>
      <c r="R92" s="2">
        <v>345000</v>
      </c>
      <c r="S92" s="2">
        <v>24000000</v>
      </c>
      <c r="T92" s="2">
        <v>50796704</v>
      </c>
      <c r="U92" s="25"/>
      <c r="V92" s="25">
        <v>5246007.9000000004</v>
      </c>
      <c r="W92" s="25">
        <v>0</v>
      </c>
      <c r="X92" s="25">
        <v>460000</v>
      </c>
      <c r="Y92" s="25">
        <v>0</v>
      </c>
      <c r="Z92" s="25">
        <v>81795725.129999995</v>
      </c>
      <c r="AA92" s="44">
        <f t="shared" si="24"/>
        <v>48000000</v>
      </c>
      <c r="AB92" s="44">
        <f t="shared" si="25"/>
        <v>187162957.78999999</v>
      </c>
    </row>
    <row r="93" spans="1:28" s="5" customFormat="1" x14ac:dyDescent="0.25">
      <c r="A93" s="16"/>
      <c r="B93" s="15" t="s">
        <v>2</v>
      </c>
      <c r="C93" s="13">
        <f t="shared" ref="C93:V93" si="26">SUM(C91:C92)</f>
        <v>62866610</v>
      </c>
      <c r="D93" s="13">
        <f t="shared" si="26"/>
        <v>59420424</v>
      </c>
      <c r="E93" s="13">
        <f t="shared" si="26"/>
        <v>141667010.06</v>
      </c>
      <c r="F93" s="13">
        <f t="shared" si="26"/>
        <v>154146959.90000001</v>
      </c>
      <c r="G93" s="13">
        <f t="shared" si="26"/>
        <v>119266810</v>
      </c>
      <c r="H93" s="13">
        <f t="shared" si="26"/>
        <v>149068529.66</v>
      </c>
      <c r="I93" s="13">
        <f t="shared" si="26"/>
        <v>128266810.03</v>
      </c>
      <c r="J93" s="13">
        <f t="shared" si="26"/>
        <v>142148070.26999998</v>
      </c>
      <c r="K93" s="13">
        <f t="shared" si="26"/>
        <v>102266810.03</v>
      </c>
      <c r="L93" s="13">
        <f t="shared" si="26"/>
        <v>109845311.27</v>
      </c>
      <c r="M93" s="13">
        <f t="shared" si="26"/>
        <v>107266810.03</v>
      </c>
      <c r="N93" s="13">
        <f t="shared" si="26"/>
        <v>116649281.27</v>
      </c>
      <c r="O93" s="13">
        <f t="shared" si="26"/>
        <v>102266810.03</v>
      </c>
      <c r="P93" s="13">
        <f t="shared" si="26"/>
        <v>124201852.27</v>
      </c>
      <c r="Q93" s="14">
        <f t="shared" si="26"/>
        <v>102266810.03</v>
      </c>
      <c r="R93" s="13">
        <f t="shared" si="26"/>
        <v>110597766.27</v>
      </c>
      <c r="S93" s="13">
        <f t="shared" si="26"/>
        <v>126266810.03</v>
      </c>
      <c r="T93" s="13">
        <f t="shared" si="26"/>
        <v>159289725.26999998</v>
      </c>
      <c r="U93" s="51">
        <f t="shared" si="26"/>
        <v>102266810.03</v>
      </c>
      <c r="V93" s="51">
        <f t="shared" si="26"/>
        <v>114563270.15000001</v>
      </c>
      <c r="W93" s="51">
        <v>94410476.159999996</v>
      </c>
      <c r="X93" s="51">
        <f>SUM(X91:X92)</f>
        <v>99262116.549999997</v>
      </c>
      <c r="Y93" s="51">
        <v>94410476.159999996</v>
      </c>
      <c r="Z93" s="51">
        <f>SUM(Z91:Z92)</f>
        <v>230633504.03</v>
      </c>
      <c r="AA93" s="51">
        <f>SUM(AA91:AA92)</f>
        <v>1283489052.5899999</v>
      </c>
      <c r="AB93" s="51">
        <f>SUM(AB91:AB92)</f>
        <v>1569826810.9100001</v>
      </c>
    </row>
    <row r="94" spans="1:28" s="5" customFormat="1" x14ac:dyDescent="0.25">
      <c r="A94" s="46"/>
      <c r="B94" s="47"/>
      <c r="C94" s="11"/>
      <c r="D94" s="10"/>
      <c r="E94" s="11"/>
      <c r="F94" s="11"/>
      <c r="G94" s="11"/>
      <c r="H94" s="10"/>
      <c r="I94" s="11"/>
      <c r="J94" s="11"/>
      <c r="K94" s="11"/>
      <c r="L94" s="10"/>
      <c r="M94" s="11"/>
      <c r="N94" s="11"/>
      <c r="O94" s="11"/>
      <c r="P94" s="11"/>
      <c r="Q94" s="48"/>
      <c r="R94" s="11"/>
      <c r="S94" s="11"/>
      <c r="T94" s="11"/>
      <c r="U94" s="55"/>
      <c r="V94" s="55"/>
      <c r="W94" s="55"/>
      <c r="X94" s="55"/>
      <c r="Y94" s="55"/>
      <c r="Z94" s="55"/>
      <c r="AA94" s="55"/>
      <c r="AB94" s="55"/>
    </row>
    <row r="95" spans="1:28" s="50" customFormat="1" x14ac:dyDescent="0.25">
      <c r="A95" s="46" t="s">
        <v>112</v>
      </c>
      <c r="B95" s="47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48"/>
      <c r="R95" s="11"/>
      <c r="S95" s="11"/>
      <c r="T95" s="11"/>
      <c r="U95" s="55"/>
      <c r="V95" s="55"/>
      <c r="W95" s="55"/>
      <c r="X95" s="55"/>
      <c r="Y95" s="55"/>
      <c r="Z95" s="55"/>
      <c r="AA95" s="55"/>
      <c r="AB95" s="55"/>
    </row>
    <row r="96" spans="1:28" x14ac:dyDescent="0.25">
      <c r="A96" s="12"/>
      <c r="B96" s="49" t="s">
        <v>116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9">
        <v>0</v>
      </c>
      <c r="U96" s="59">
        <v>0</v>
      </c>
      <c r="V96" s="56">
        <v>1764.6</v>
      </c>
      <c r="W96" s="58">
        <v>0</v>
      </c>
      <c r="X96" s="59">
        <v>0</v>
      </c>
      <c r="Y96" s="59">
        <v>0</v>
      </c>
      <c r="Z96" s="59">
        <v>0</v>
      </c>
      <c r="AA96" s="26">
        <v>0</v>
      </c>
      <c r="AB96" s="44">
        <f t="shared" ref="AB96" si="27">SUM(D96,F96,H96,J96,L96,N96,P96,R96,T96,V96,X96,Z96)</f>
        <v>1764.6</v>
      </c>
    </row>
    <row r="97" spans="1:28" s="5" customFormat="1" ht="15.75" thickBot="1" x14ac:dyDescent="0.3">
      <c r="A97" s="9"/>
      <c r="B97" s="8" t="s">
        <v>1</v>
      </c>
      <c r="C97" s="6">
        <f t="shared" ref="C97:V97" si="28">+C93+C88</f>
        <v>287137071.29119998</v>
      </c>
      <c r="D97" s="6">
        <f t="shared" si="28"/>
        <v>270265799.32000005</v>
      </c>
      <c r="E97" s="6">
        <f t="shared" si="28"/>
        <v>195474757.74560001</v>
      </c>
      <c r="F97" s="6">
        <f t="shared" si="28"/>
        <v>237400091.16000003</v>
      </c>
      <c r="G97" s="6">
        <f t="shared" si="28"/>
        <v>176047088.84999999</v>
      </c>
      <c r="H97" s="6">
        <f t="shared" si="28"/>
        <v>206682075.42000002</v>
      </c>
      <c r="I97" s="6">
        <f t="shared" si="28"/>
        <v>167730256.34999999</v>
      </c>
      <c r="J97" s="6">
        <f t="shared" si="28"/>
        <v>203310447.58999997</v>
      </c>
      <c r="K97" s="6">
        <f t="shared" si="28"/>
        <v>155240380.49000001</v>
      </c>
      <c r="L97" s="6">
        <f t="shared" si="28"/>
        <v>167433497.36000001</v>
      </c>
      <c r="M97" s="6">
        <f t="shared" si="28"/>
        <v>186074087.97</v>
      </c>
      <c r="N97" s="6">
        <f t="shared" si="28"/>
        <v>173942145.61000001</v>
      </c>
      <c r="O97" s="6">
        <f t="shared" si="28"/>
        <v>155760616.25800002</v>
      </c>
      <c r="P97" s="6">
        <f t="shared" si="28"/>
        <v>201010046.00999999</v>
      </c>
      <c r="Q97" s="7">
        <f t="shared" si="28"/>
        <v>142823493.58102262</v>
      </c>
      <c r="R97" s="6">
        <f t="shared" si="28"/>
        <v>153989564.5</v>
      </c>
      <c r="S97" s="6">
        <f t="shared" si="28"/>
        <v>165985603.5042659</v>
      </c>
      <c r="T97" s="6">
        <f t="shared" si="28"/>
        <v>219694669.67999998</v>
      </c>
      <c r="U97" s="57">
        <f t="shared" si="28"/>
        <v>144841046.73427266</v>
      </c>
      <c r="V97" s="57">
        <f t="shared" si="28"/>
        <v>170941324.47</v>
      </c>
      <c r="W97" s="57">
        <v>142298803.80718127</v>
      </c>
      <c r="X97" s="57">
        <f>+X93+X88</f>
        <v>144248600.57999998</v>
      </c>
      <c r="Y97" s="57">
        <v>145173518.42856848</v>
      </c>
      <c r="Z97" s="57">
        <f>+Z93+Z88</f>
        <v>320813622.00999999</v>
      </c>
      <c r="AA97" s="57">
        <f>+AA93+AA88</f>
        <v>2064586725.0101109</v>
      </c>
      <c r="AB97" s="57">
        <f>+AB93+AB88+AB96</f>
        <v>2469733648.3099999</v>
      </c>
    </row>
    <row r="98" spans="1:28" ht="15.75" thickTop="1" x14ac:dyDescent="0.25">
      <c r="AA98" s="4"/>
      <c r="AB98" s="4"/>
    </row>
    <row r="99" spans="1:28" x14ac:dyDescent="0.25">
      <c r="L99" s="3" t="s">
        <v>0</v>
      </c>
      <c r="N99" s="3" t="s">
        <v>115</v>
      </c>
    </row>
    <row r="100" spans="1:28" x14ac:dyDescent="0.25">
      <c r="X100" s="45"/>
      <c r="AB100" s="4"/>
    </row>
    <row r="101" spans="1:28" ht="6" customHeight="1" x14ac:dyDescent="0.25">
      <c r="K101" s="42"/>
    </row>
    <row r="102" spans="1:28" x14ac:dyDescent="0.25">
      <c r="AB102" s="4"/>
    </row>
  </sheetData>
  <mergeCells count="1">
    <mergeCell ref="A2:B2"/>
  </mergeCells>
  <pageMargins left="0.82677165354330717" right="0" top="0.19685039370078741" bottom="0" header="0.31496062992125984" footer="0.31496062992125984"/>
  <pageSetup paperSize="5" scale="3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2017-01-09T19:14:52Z</cp:lastPrinted>
  <dcterms:created xsi:type="dcterms:W3CDTF">2016-09-29T15:31:42Z</dcterms:created>
  <dcterms:modified xsi:type="dcterms:W3CDTF">2017-04-11T15:19:32Z</dcterms:modified>
</cp:coreProperties>
</file>